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defaultThemeVersion="124226"/>
  <mc:AlternateContent xmlns:mc="http://schemas.openxmlformats.org/markup-compatibility/2006">
    <mc:Choice Requires="x15">
      <x15ac:absPath xmlns:x15ac="http://schemas.microsoft.com/office/spreadsheetml/2010/11/ac" url="\\10.16.122.2\data\ZAKAZKY\SKOLY\2020\Nymburk\Letců RAF 1989\Učebna Chemie\Kalkulace\"/>
    </mc:Choice>
  </mc:AlternateContent>
  <xr:revisionPtr revIDLastSave="0" documentId="8_{76D1B6A4-F121-4C1D-BDB6-BE6D38A5F0A8}" xr6:coauthVersionLast="45" xr6:coauthVersionMax="45" xr10:uidLastSave="{00000000-0000-0000-0000-000000000000}"/>
  <bookViews>
    <workbookView xWindow="-120" yWindow="-120" windowWidth="29040" windowHeight="15840" tabRatio="305" xr2:uid="{00000000-000D-0000-FFFF-FFFF00000000}"/>
  </bookViews>
  <sheets>
    <sheet name="Celkem" sheetId="4" r:id="rId1"/>
    <sheet name="Učebna Chemie" sheetId="2" r:id="rId2"/>
    <sheet name="Digestoř" sheetId="5" r:id="rId3"/>
  </sheets>
  <definedNames>
    <definedName name="_xlnm.Print_Area" localSheetId="1">'Učebna Chemie'!$A:$J</definedName>
  </definedNames>
  <calcPr calcId="181029"/>
</workbook>
</file>

<file path=xl/calcChain.xml><?xml version="1.0" encoding="utf-8"?>
<calcChain xmlns="http://schemas.openxmlformats.org/spreadsheetml/2006/main">
  <c r="I7" i="5" l="1"/>
  <c r="J7" i="5" s="1"/>
  <c r="I4" i="5" s="1"/>
  <c r="W25" i="4" s="1"/>
  <c r="I2" i="5" l="1"/>
  <c r="M25" i="4" s="1"/>
  <c r="R25" i="4"/>
  <c r="I3" i="5" l="1"/>
  <c r="I31" i="2"/>
  <c r="J31" i="2" s="1"/>
  <c r="I29" i="2"/>
  <c r="J29" i="2" s="1"/>
  <c r="I27" i="2"/>
  <c r="J27" i="2" s="1"/>
  <c r="I25" i="2"/>
  <c r="J25" i="2" s="1"/>
  <c r="I23" i="2"/>
  <c r="J23" i="2" s="1"/>
  <c r="I21" i="2"/>
  <c r="J21" i="2" s="1"/>
  <c r="I19" i="2"/>
  <c r="J19" i="2" s="1"/>
  <c r="I17" i="2"/>
  <c r="J17" i="2" s="1"/>
  <c r="I15" i="2"/>
  <c r="I13" i="2"/>
  <c r="J13" i="2" s="1"/>
  <c r="I11" i="2"/>
  <c r="J11" i="2" s="1"/>
  <c r="I9" i="2"/>
  <c r="J9" i="2" s="1"/>
  <c r="I7" i="2"/>
  <c r="J7" i="2" s="1"/>
  <c r="I2" i="2" l="1"/>
  <c r="H6" i="4" s="1"/>
  <c r="M11" i="4" s="1"/>
  <c r="R30" i="4" s="1"/>
  <c r="J15" i="2"/>
  <c r="I4" i="2" s="1"/>
  <c r="I3" i="2" l="1"/>
  <c r="M6" i="4" s="1"/>
  <c r="R11" i="4" s="1"/>
  <c r="W30" i="4" s="1"/>
  <c r="R6" i="4"/>
  <c r="W11" i="4" s="1"/>
  <c r="AB30" i="4" s="1"/>
</calcChain>
</file>

<file path=xl/sharedStrings.xml><?xml version="1.0" encoding="utf-8"?>
<sst xmlns="http://schemas.openxmlformats.org/spreadsheetml/2006/main" count="214" uniqueCount="71">
  <si>
    <t>Celkem bez DPH</t>
  </si>
  <si>
    <t>DPH 21%</t>
  </si>
  <si>
    <t>ks</t>
  </si>
  <si>
    <t>DPH</t>
  </si>
  <si>
    <t>NÁZEV</t>
  </si>
  <si>
    <t>popis</t>
  </si>
  <si>
    <t>cena bez DPH</t>
  </si>
  <si>
    <t>cena celkem s DPH</t>
  </si>
  <si>
    <t>cena celkem bez DPH</t>
  </si>
  <si>
    <t>Celkem s DPH</t>
  </si>
  <si>
    <t>cena celkem
 s DPH</t>
  </si>
  <si>
    <t>Učebna Chemie - Nábytkové vybavení</t>
  </si>
  <si>
    <t>1)</t>
  </si>
  <si>
    <t>Stůl učitele</t>
  </si>
  <si>
    <t/>
  </si>
  <si>
    <t>21%</t>
  </si>
  <si>
    <t>2)</t>
  </si>
  <si>
    <t>Demonstrační stůl učitele</t>
  </si>
  <si>
    <t>3)</t>
  </si>
  <si>
    <t>Demonstrační mycí stůl</t>
  </si>
  <si>
    <t>4)</t>
  </si>
  <si>
    <t>Židle učitele</t>
  </si>
  <si>
    <t>Židle pro učitele</t>
  </si>
  <si>
    <t>Učitelská židle BEZ područek,  synchroní mechanismus, nosnost 120kg, šedé plastycelková výška 99-109, výška sedu 44-56, šířka sedáku 46cm, kolečka šedá na tvrdý povrch pr 50mm</t>
  </si>
  <si>
    <t>5)</t>
  </si>
  <si>
    <t>Stůl pro žáky</t>
  </si>
  <si>
    <t>6)</t>
  </si>
  <si>
    <t>Židle pro žáky</t>
  </si>
  <si>
    <t>Židle s plastovým šálovým sedákem, na kovové podnoži, s kluzáky, ergonomické pružné sezení. Pohodlné ergonomické sezení na 3D tvarovaném šálovém sedáku, hygienický a omyvatelný,  stohovatelné, umožňuje sedět oboustranně, vyrobený z recyklovatelných plastů.</t>
  </si>
  <si>
    <t>7)</t>
  </si>
  <si>
    <t>Skříňová sestava na boku učebny</t>
  </si>
  <si>
    <t>Skříň vysoká s plnými dvířky</t>
  </si>
  <si>
    <t>8)</t>
  </si>
  <si>
    <t>Žákovské pracoviště oboustranné</t>
  </si>
  <si>
    <t>9)</t>
  </si>
  <si>
    <t>Žákovské pracoviště Jedostranné</t>
  </si>
  <si>
    <t>10)</t>
  </si>
  <si>
    <t>11)</t>
  </si>
  <si>
    <t>Interaktivní sestava</t>
  </si>
  <si>
    <t>12)</t>
  </si>
  <si>
    <t>Reprosoustava</t>
  </si>
  <si>
    <t>Reprosoustava s držáky</t>
  </si>
  <si>
    <t>Celkový výkon: 50 W (2 x 25 W)
Basový reproduktor: 3"
Výškový reproduktor: 1"
Frekvenční rozsah: 80 Hz - 20 kHz
Max. SPL: 100 dB
Vstupy: 1" + 1/8" TRS, RCA
Počet kusů: 2
Barva: Černá
Rozměry (cm): 14,1 x 16,2 x 21,0
Hmotnost (kg): 2,9</t>
  </si>
  <si>
    <t>13)</t>
  </si>
  <si>
    <t>Montáž interaktivní sestavy</t>
  </si>
  <si>
    <t>Položka obsahuje dopravu sestavy, tehniků na místo instalace, vynesení vlastní montáž, kabeláž potřebná k instalaci interaktivní sestavy, likvidace obalového materiálu a zaškolení.</t>
  </si>
  <si>
    <t>Doprava a montáž</t>
  </si>
  <si>
    <t>Učitelská katedra, kompakt rezistant s rozměry š100xh70xv76cm. Jackelová konstrukce 40x20mm s komaxitovou úpravou. Zadní deska a krytování z laminované dřevotřísky tl. 18mm s olepenými 0,5mm ABS hranami technologií PUR, vložená do uzavřené kovové konstrukce, chráněno ze všech čtyř stran. Pracovní deska kompakt rezistant tl. 12mm, hrana ve tvaru bombátka.                     1ks Skříňka pro PC tower uzamykatelná  - Skříňka pro PC tower. Krytování z laminované dřevotřísky tl. 18mm olepené ABS hranou 0,5mm technologií PUR, dvířka jsou uzamykatelná, olepeny hranou ABS 2,0mm technologií PUR.             1ks Výsuv pro klávesnici a myš montovaný do počítačových stolů. Rozměr výsuvu je šíře 70cm, hloubka 35cm. Výsuvná deska z laminované dřevotřísky tl. 18mm ohraněná hranou ABS 0,5mm technologií PUR, čelní hrana hranou ABS 2,0mm technologií PUR. Bílý výsuv. 3x zásuvka 230V, 1x zásuvka 230V s přepěťovou ochranou, 1x zásuvka RJ45. Rozvod a instalace médií na místě instalace.</t>
  </si>
  <si>
    <t>Demonstrační učitelské pracoviště, média pod pracovní deskou, kompakt rezistants rozměry š170xh70xv90cm z jackelové konstrukce 40x20mm s komaxitovou úpravou. Krytování rozvodů médií z laminované dřevotřísky tl. 18mm s olepenými hranami ABS 0,5mm technologií PUR. Desky vloženy do kovové konstrukce, chráněny ze všech čtyř stran. Pracovní deska s uzamykatelným výklopem pro média kompakt rezistant tl. 12mm.                             Médiový prostor do učitelského stolu s výklopnou a zásuvnou uzamykatelnou klapačkou - Korpus z laminované dřevotřísky tl. 18mm, ložiskový výsuv pro zásuvnou část pracovní desky, uzamykatelnou, ohraněno hranou ABS 2,0mm technologií PUR.             Elektropanel kovový pro učitele - 2x230V - Elektropanel obsahuje 2 zásuvky 230V s klapkou                        Ovládací panel pro zásuvky žáků -                   3ks Skříňka do učitelského stolu se zásuvkou a dvířky. Korpus z laminované dřevotřísky tl. 18mm olepený 0,5mm ABS hranou technologií PUR, s uzamykatelnou zásuvkou na plnovýsuvech a s prostorem na pomůcky s uzamykatelnými dvířky. Dvířka a čelo zásuvky olepené 2mm ABS hranou technologií PUR. Revize elektroinstalace, revize plynu učebny. Zapojení a rozvod médií na místě instalace.</t>
  </si>
  <si>
    <t>Mycí učitelské pracoviště pro umístění dřezu a pákové baterie, kompakt rezistant, spodní osazení dřezu s rozměry š50xh70xv90cm z jackelové konstrukce 40x20mms komaxitovou úpravou. Krytování rozvodů médií z laminované dřevotřísky tl. 18mm, s olepenými hranami ABS 0,5mm technologií PUR s uzamykatelnými dvířky, desky vloženy do kovových konstrukcí chráněny ze všech čtyř stran. Pracovní deska s přípravou pro spodní usazení dřezu a horní osazení baterie a ramínka. Pracovní deska kompakt rezistant tl. 12mm, hrany ve tvaru bombátka.            Dřez kameninový bílý 45x45cm - Položka obsahuje chemicky odolný kameninový dřez 45x45cm s vyspádovaným dnem.             Výtoková armatura nerez vysoká s nátrubkem - Armatura s neotočným ramenem s jedním kohoutem a nátrubkem průměr 8mm na studenou vodu, vhodný k nasazení hadičky a vývěvy. Armatura z nerez oceli s komaxitovou úpravou. Hadička není zahrnuta v ceně.            Baterie páková stojánková vysoké ramínko. Rozvod a instalace médií na místě instalace.</t>
  </si>
  <si>
    <t xml:space="preserve">2ks Skříň vysoká s plnými dvířky. Rozměry š70xh60xv200cm. Korpus z laminované dřevotřísky tl. 18mm olepený hranou ABS 0,5mm technologií PUR, uzamykatelná plná dvířka ohraněná hranou ABS 2,0mm technologií PUR. Záda bílý sololak, s 6ti policemi-prostřední pevná pro uzamčení. Pět polic přestavitelných, vrtáno průběžně. Na stavitelých nožičkách se soklem.              2ks Skříň vysoká v horní části plná dvířka ve spodní části čtyři zásuvky. Rozměry š80xh60xv200cm. Boky z laminované dřevotřísky tl. 18mm olepený hranou ABS 0,5mm technologií PUR, uzamykatelná horní dvířka z laminované dřevotřísky tl. 18mm, ohraněná hranou ABS 2,0mm technologií PUR. V horní části se třemi přestavitelnými policemi z laminované dřevotřísky tl. 18mm olepené 0,5mm ABS hranou technologií PUR, vrtáno průběžně po celé výšce. Ve spodní části čtyři zásuvky s centrálním zámkem (boky, záda, dna) celé z laminované dřevotřísky tl. 18mm olepené 0,5mm ABS hranou technologií PUR.  Záda skříně bílý sololak, Police, dno a strop z laminované dřevotřísky tl. 18mm přestavitelnými policemi, olepené 0,5mm ABS hranou technologií PUR. Sokl 10 cm se stavitelnými nožičkami.               3ksSkříň vysoká v horní části skleněná dvířka v rámečku, ve spodní části plná dvířka.Rozměry š80xh50xv200cm. Korpus z laminované dřevotřísky tl. 18mm olepený hranou ABS 0,5mm technologií PUR, uzamykatelná horní dvířka skleněná v rámečku a dolní plná uzamykatelná dvířka ohraněná hranou ABS 2,0mm technologií PUR. Záda bílý sololak, s šesti policemi, pět stavitelných, vrtáno průběžně. Sokl 10 cm se stavitelnými nožičkami. </t>
  </si>
  <si>
    <t>2ks Laboratorní stůl žákovský oboustranný s rozměry š180xh130xv90cm z jackelové konstrukce 40x20mm s komaxitovou úpravou. Celé boky a střední dvojité krytování rozvodů médií z laminované dřevotřísky tl. 18mm s olepenými hranami ABS 0,5mm technologií PUR jsou vložené do uzavřené kovové konstrukce chráněné desky ze všech čtyř stran. Pracovní deska kompakt rezistant tl. 12mm s hranou ve tvaru bombátka.    6ks  Laboratorní médiový sloup zkosený kovový pro osazení médii - výška 59cm - Médiový sloup pro montáž na laboratorní stůl s rozměry š11,5xh28xv59cm z jackelové 40x20mm a plechové konstrukce s komaxitovou úpravou.                   2ks Police dvoupatrová na laboratorní pracoviště ke sloupkům, pracovní deska kompakt rezistant - Laboratorní dvoupatrová police na laboratorní stůl ke sloupkám s rozměry š180xh29cm z jackelové konstrukce 40x20mm s komaxitovou úpravou. Pracovní deska kompakt rezistant tl. 12mm s hranami ve tvaru bombátka.                 12ks Do kovových sloupků - Zásuvka 230V.                 12ks Plynový jednokohout - Plynový jednokohout z chromu, obsahuje jednu pozici na napojení kahanu. V ceně je zahrnuta montáž.           12ks Plynový kahan pro P-B malý 1450W, s hadičkou - Malý plynový kahan určený pro P-B s hadičkou. Položka obsahuje práci spojenou s napojením kahanu na vývod plynu v pracovišti a seřízením. Délka hadice je 1,15m. Příkon 0,045m3/h, jmenovitý
tepelný výkon 1450W.                          2ks Žákovský laboratorní mycí stůl s rozměry š50xh130xv90cm z jackelové konstrukce 40x20mm s komaxitovou úpravou. Krytování rozvodů médií z laminované dřevotřísky tl. 18mm vložené do uzavřené kovové konstrukce chráněné ze všech čtyř stran s olepenými hranami ABS 0,5mm technologií PUR. Pracovní deska kompakt rezistant tl. 12mm. Příprava pro spodní osazení dřezu.  4ks Dřez kameninový bílý 45x45cm - Položka obsahuje chemicky odolný kameninový dřez 45x45cm s vyspádovaným dnem.      4ks  Baterie páková stojánková -     Položka obsahuje pákovou baterii.    Rozvod a zapojení médií na místě instalace.</t>
  </si>
  <si>
    <t>Laboratorní stůl žákovský jednostranný s rozměry š180xh60xv90cm z jackelové konstrukce 40x20mm s komaxitovou úpravou. Celé boky a střední dvojité krytování rozvodů médií z laminované dřevotřísky tl. 18mm s olepenými hranami ABS 0,5mm technologií PUR jsou vložené do uzavřené kovové konstrukce chráněné desky ze všech čtyř stran. Pracovní deska kompakt rezistant tl. 12mm s hranou ve tvaru bombátka.        3ks Laboratorní médiový sloup zkosený kovový pro osazení médii - výška 59cm - Médiový sloup pro montáž na laboratorní stůl s rozměry v59cm z jackelové 40x20mm a plechové konstrukce s komaxitovou úpravou.               1ks Police dvoupatrová na laboratorní pracoviště ke sloupkům, pracovní deska kompakt rezistant - Laboratorní dvoupatrová police na laboratorní stůl ke sloupkám s rozměry š180 jackelové konstrukce 40x20mm s komaxitovou úpravou. Pracovní deska kompakt rezistant tl. 12mm s hranami ve tvaru bombátka.                  3ks Do kovových sloupků - Zásuvka 230V.                          3ks   Plynový jedokohoutkohout - Plynový jednokohout z chromu, obsahuje dvě pozice na napojení kahanu. V ceně je zahrnuta montáž.      3ks Plynový kahan pro P-B malý 1450W, s hadičkou - Malý plynový kahan určený pro P-B s hadičkou. Položka obsahuje práci spojenou s napojením kahanu na vývod plynu v pracovišti a seřízením. Délka hadice je 1,15m. Příkon 0,045m3/h, jmenovitý
tepelný výkon 1450W.                 1ks Mycí pracoviště pro umístění dřezu a pákové baterie, kompakt rezistant, spodní osazení dřezu - Stůl s rozměry š50xh70xv90cm z jackelové konstrukce 40x20mms komaxitovou úpravou. Krytování rozvodů médií z laminované dřevotřísky tl. 18mm, s olepenými hranami ABS 0,5mm technologií PUR s uzamykatelnými dvířky, desky vloženy do kovových konstrukcí chráněny ze všech čtyř stran. Pracovní deska s přípravou pro spodní usazení dřezu a horní osazení baterie a ramínka. Pracovní deska kompakt rezistant tl. 12mm, hrany ve tvaru bombátka.                  1ksDřez kameninový bílý 45x45cm - Položka obsahuje chemicky odolný kameninový dřez 45x45cm s vyspádovaným dnem.              1ks  Baterie páková stojánková                   1ks Stůl s rozměry š50xh60xv90cm z jackelové konstrukce 40x20mms komaxitovou úpravou. Krytování rozvodů médií z laminované dřevotřísky tl. 18mm, s olepenými hranami ABS 0,5mm technologií PUR, desky vloženy do kovových konstrukcí chráněny ze všech čtyř stran. Pracovní deska s přípravou pro spodní usazení dřezu a horní osazení baterie a ramínka. Pracovní deska kompakt rezistant tl. 12mm, hrany ve tvaru bombátka. Součástí stolu je Skříňka v demonstačním pracovišti na P-B bombu uzamykatelná - Skříňka namontovaná v pracovišti určená pro umístění propan-butanovou láhev 10l. Krytování z laminované dřevotřísky tl. 18mm olepené 0,5mm ABS hranou technologií PUR; vnitřní prostor je vyplechován a skříňka je osazena větracími mřížkami. Dvířka z laminované dřevotřísky tl. 18mm olepené 2mm ABS hranou technologií PUR jsou uzamykatelná.       P-B bomba 10kg s příslušenstvím pro učitelské pracoviště.   Instalace a rozvod médií na místě instalace.</t>
  </si>
  <si>
    <r>
      <t xml:space="preserve"> Interaktivní sestava tabule TRIPTYCH K 200/120, Stojan zvedací, Dataprojektor , střed  tabule bílá keramika, křídla z obou stran bílá keramika se spojovacím materiálemTabule: TRIPTYCH K 200/120
- Širokoúhlá třídílná magnetická tabule s dvouvrstvým keramickým povrchem nejvyšší kvality e3, vysoce odolným proti mechanickému poškození vypalovaná keramika při 810 stupních, sendvič tabule tl. 22mm, hliníkový bílý rám tabule s bílými hliníkovými plastovými rohy
- Rozměr tabule v zavřeném stavu 200x120 cm
- Odkládací hliníková polička 200cm
Zvedací systém: Stojan zvedací AL
- Profesionálně vyvinutá hliníková konstrukce
- Elegantní vzhled stojanu
- Vysoký komfort, tichý a hladký chod
- Snadná montáž a minimální údržba
- Rozměry 1600 x 950 mm
- Rozsah zdvihu 56 cm
- vyvažování pomocí cihel - flexibilní
Dataprojektor EPSON EB-695Wi
Interaktivní 3LCD projektor, ultrakrátká projekce, nativní širokoúhlé rozlišení WXGA, 16:10, svítivost 3500 ANSI lm, kontrast 10000:1, integrovaný snímač polohy. Součástí jsou dvě elektronická pera, možnost ovládání dotykem prstu
</t>
    </r>
    <r>
      <rPr>
        <b/>
        <sz val="10"/>
        <color indexed="8"/>
        <rFont val="Arial"/>
        <family val="2"/>
        <charset val="238"/>
      </rPr>
      <t>!!!! Bude třeba odsazení tabule!!!!</t>
    </r>
  </si>
  <si>
    <t>Parametry kompaktních pracovních desek:</t>
  </si>
  <si>
    <t>Všechny pracovní desky B36 pracovních a odkládacích ploch vyrobeny z kompaktních desek tl. 12mm s hranou ve tvaru bombátka, s oboustranným dekorem, s odolností dle SEFA 3-2010 odst. 2.1. (EXPOZICE 24h) kyselina fluorovodíková 48% - stupeň 1 vynikající, kyselina dusičná 70% - stupeň 0 bez účinku, kyselina octová 99% - stupeň 0 bez účinku, kyselina chromová 60% - stupeň 0 bez účinku, kyselina mravenčí  90% - stupeň 0 bez účinku, kyselina chlorovodíková 37%  - stupeň 0 bez účinku, kyselina dusičná 30%  - stupeň 0 bez účinku, kyselina fosforečná 85% - stupeň 0 bez účinku, kyselina sírová 33% - stupeň 0 bez účinku, roztok kyseliny sírové 33% a kyseliny dusičné 70% (1:1)  - stupeň 2 dobré, odolnost proti opotřebování povrchu 450U dle EN 438-2, bod 10, modul pružnosti E, EN ISO 178: 10000 Mpa.</t>
  </si>
  <si>
    <t>Parametry Interaktivní sestavy:</t>
  </si>
  <si>
    <t xml:space="preserve">Montáž všech komponent autorizovaným montážním partnerem výrobce tabule a zvedacího systému, který se prokáže platným potvrzením výrobce.
Zajištění záručního i pozáručního servisu autorizovaným partnerem výrobce tabule a zvedacího systému. 
Prodloužená záruka po registraci produktů u výrobce tabule a zvedacího systému na 5 let. 
Doložení certifikátů: 
Certifikát povrchu tabulových desek e3, 
Certifikát tabulových desek na normu ČSN EN 71, 
Certifikát od výrobce zvedacího systému na kompatibilitu ramene se zvedacím systémem. 
Certifikát autorizovaného partnera pro montáže dodávaných komponent, zejména tabule, zvedacího sytému a ramene, ne starší než jeden rok od data vydání, potvrzený výrobcem příslušné komponenty. 
Součástí nabídky budou katalogové listy vypracované uchazečem pro označené prvky v technické specifikaci. V katalogovém listu bude uvedena podrobná technická specifikace výrobku, kterým hodlá uchazeč položku plnit. Dále pak jeho fotografie, výkres nebo schematické vyobrazení a uvedení konkrétního výrobce či dodavatele dané položky a jeho případné kódové označení. Za katalogový list není možné provažovat samotné prohlášení, že daná položka bude plněna v souladu se zadávací dokumentací apod. Katalogový list bude sloužit pro ověření zadavatele, zda uchazeč ocenil v položkovém výkazu výměr výrobky v souladu s technickou specifikací, a to bez nutnosti dohledávání technických informací mino odevzdanou nabídku. Nepředložení katalogových listů v souladu s výše uvedeným bude považováno za nesplnění technické kvalifikace.
</t>
  </si>
  <si>
    <t>Parametry textilie:</t>
  </si>
  <si>
    <t>složení 100 % polyester
gramáž 250 g/m2
 ± 2 %, 350 g/bm ± 2 %
šířka 140 cm ± 2 %
odolnost vůči prodření 150 000 cyklů
odolnost vůči ohni BS EN 1021–1,2:2006, CRIB 5,
BS 7176:1995, AM 18 NF D 60013
stálost na světle 6 (ISO 105 – B02:1999)
stálost při tření za vlhka 4–5, za sucha 4–5
(ISO 105 – X12:1995)</t>
  </si>
  <si>
    <t>Digestoř</t>
  </si>
  <si>
    <t>Digestoř oboustranná celokovová s ovládáním z čela</t>
  </si>
  <si>
    <t>Digestoř oboustranná celokovová s ovládáním z čela, opláštění kovové, rozměry š110xh70xv245cm, konstrukce jekl min. 40x20mm s  krytováním z laminované dřevotřísky tl. 18mm olepené 0,5mm ABS hranou, s pracovní deskou z konglomerovaného kamene tl. 20mm ve výšce 90cm. Čelní plynule výsuvné bezpečnostní sklo v kovovém rámečku, prostor pro pokusy z nehořlavého materiálu, uvnitř vývod pro napojení s kahanu, kameninová vpusť 14,5x14,5cm, s armaturou z nerezu s komaxitem s nátrubkem pro hadičku uvnitř, osvětlení zabudované do horní části digestoře, ventilační jednotka umístěná v horní části digestoře, v čele digestoře kohout na ovládání plynu, kohout na ovládání vody, zásuvka 230V, vypínač na osvětlení a ovládání ventilační jednotky, ve spodní části pod pracovní deskou skříňka zabudovaná z laminované dřevotřísky tl. 18mm olepené 0,5mm ABS hranou technologií PUR, dvířka uzamykatelná.                       1ks Plynový kahan pro P-B velký 2500W, s hadičkou. P-B bomba 2kg s příslušenstvím pro učitelské pracoviště.   Odvod zplodin z digestoře ven z budovy připraveným otvorem včetně příslušenství - Položka obsahuje materiál a práci zhotovení odtahu z digestoře na připravevý odvod.   Zapojení rozvodů vody elektroinstalace digestoře. Revize elektoinstalace. Revize plynu. Budoucí dodavatel rozměr digestoře zaměří, upraví a předloží nutné úpravy pro stavební část.</t>
  </si>
  <si>
    <t>Učebna Chemie</t>
  </si>
  <si>
    <t>Cena bez DPH</t>
  </si>
  <si>
    <t>Cena s DPH</t>
  </si>
  <si>
    <t>Celkem</t>
  </si>
  <si>
    <t>Cena celkem s digestoří</t>
  </si>
  <si>
    <t>Digestoř s montáží</t>
  </si>
  <si>
    <t>Digestoř - Kabinet</t>
  </si>
  <si>
    <t>Kovová konstrukce vysoké pevnosti vyrobená z odlehčeného plochooválného profilu 38 x 20 mm, lakovaná práškovými barvami různých odstínů, nohy jsou ukončeny plastovými koncovkami s velkou třecí plochou, které tlumí hluk a nepoškozují podlahu včetně filcových podložek. Dřevotřísková deska 19 mm s oblými hranami R 15mm, s nalepenou umakartovou deskou se zvýšenou otěruvzdorností proti popsaní a poškrábání. Jsou odolné proti nárazu, vodě, chemikáliím, skvrnám – lehce čistitelné. Neodtrhnutelná hrana z lakovaného bukového masivu s rádiusem R 50mm  Odkládací prostor stolu je řešený hygienickým drátěným košíkem (neusazuje se prach), lakovaný komaxitovou barvou, 2 věšáčky na zavěsení tašek. Kovová konstrukce je vybavená jednoduchým mechanismem, který umožňuje výškové nastavení ze základní velikosti č.3 na velikosti 4, 5 a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</si>
</sst>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14" x14ac:knownFonts="1">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
      <b/>
      <sz val="10"/>
      <color indexed="8"/>
      <name val="Arial"/>
      <family val="2"/>
      <charset val="238"/>
    </font>
    <font>
      <sz val="10"/>
      <color indexed="8"/>
      <name val="Arial"/>
      <charset val="238"/>
    </font>
    <font>
      <sz val="16"/>
      <color indexed="8"/>
      <name val="Arial"/>
      <family val="2"/>
      <charset val="238"/>
    </font>
    <font>
      <sz val="18"/>
      <color indexed="8"/>
      <name val="Arial"/>
      <family val="2"/>
      <charset val="238"/>
    </font>
  </fonts>
  <fills count="9">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39997558519241921"/>
        <bgColor indexed="64"/>
      </patternFill>
    </fill>
  </fills>
  <borders count="17">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11" fillId="0" borderId="0" applyFont="0" applyFill="0" applyBorder="0" applyAlignment="0" applyProtection="0"/>
  </cellStyleXfs>
  <cellXfs count="96">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0" xfId="0" applyNumberFormat="1" applyFont="1" applyFill="1" applyBorder="1" applyAlignment="1">
      <alignment horizontal="right" vertical="center"/>
    </xf>
    <xf numFmtId="0" fontId="9" fillId="2" borderId="2" xfId="0" applyFont="1" applyFill="1" applyBorder="1" applyAlignment="1">
      <alignment horizontal="left" vertical="top" wrapText="1"/>
    </xf>
    <xf numFmtId="0" fontId="4" fillId="3" borderId="5" xfId="0" applyFont="1" applyFill="1" applyBorder="1" applyAlignment="1">
      <alignment horizontal="left" vertical="center"/>
    </xf>
    <xf numFmtId="0" fontId="2" fillId="3" borderId="6" xfId="0" applyFont="1" applyFill="1" applyBorder="1" applyAlignment="1">
      <alignment horizontal="left" vertical="center"/>
    </xf>
    <xf numFmtId="0" fontId="0" fillId="3" borderId="6" xfId="0" applyFill="1" applyBorder="1" applyAlignment="1">
      <alignment horizontal="left" vertical="top" wrapText="1"/>
    </xf>
    <xf numFmtId="0" fontId="9" fillId="3" borderId="7" xfId="0" applyFont="1" applyFill="1" applyBorder="1" applyAlignment="1">
      <alignment horizontal="left" vertical="top" wrapText="1"/>
    </xf>
    <xf numFmtId="0" fontId="4" fillId="2" borderId="5" xfId="0" applyFont="1" applyFill="1" applyBorder="1" applyAlignment="1">
      <alignment horizontal="left" vertical="center"/>
    </xf>
    <xf numFmtId="0" fontId="2" fillId="2" borderId="6" xfId="0" applyFont="1" applyFill="1" applyBorder="1" applyAlignment="1">
      <alignment horizontal="left" vertical="center"/>
    </xf>
    <xf numFmtId="0" fontId="0" fillId="2" borderId="6" xfId="0" applyFill="1" applyBorder="1" applyAlignment="1">
      <alignment horizontal="left" vertical="top" wrapText="1"/>
    </xf>
    <xf numFmtId="0" fontId="9" fillId="2" borderId="7" xfId="0" applyFont="1" applyFill="1" applyBorder="1" applyAlignment="1">
      <alignment horizontal="left" vertical="top" wrapText="1"/>
    </xf>
    <xf numFmtId="0" fontId="12" fillId="0" borderId="9" xfId="0" applyFont="1" applyBorder="1" applyAlignment="1">
      <alignment horizontal="center"/>
    </xf>
    <xf numFmtId="0" fontId="12" fillId="0" borderId="10" xfId="0" applyFont="1" applyBorder="1" applyAlignment="1">
      <alignment horizontal="center"/>
    </xf>
    <xf numFmtId="0" fontId="12" fillId="0" borderId="12" xfId="0" applyFont="1" applyBorder="1" applyAlignment="1">
      <alignment horizontal="center"/>
    </xf>
    <xf numFmtId="0" fontId="12" fillId="0" borderId="8" xfId="0" applyFont="1" applyBorder="1" applyAlignment="1">
      <alignment horizontal="center"/>
    </xf>
    <xf numFmtId="0" fontId="12" fillId="4" borderId="12" xfId="0" applyFont="1" applyFill="1" applyBorder="1" applyAlignment="1">
      <alignment horizontal="center"/>
    </xf>
    <xf numFmtId="0" fontId="12" fillId="4" borderId="8" xfId="0" applyFont="1" applyFill="1" applyBorder="1" applyAlignment="1">
      <alignment horizontal="center"/>
    </xf>
    <xf numFmtId="0" fontId="12" fillId="4" borderId="14" xfId="0" applyFont="1" applyFill="1" applyBorder="1" applyAlignment="1">
      <alignment horizontal="center"/>
    </xf>
    <xf numFmtId="0" fontId="12" fillId="4" borderId="15" xfId="0" applyFont="1" applyFill="1" applyBorder="1" applyAlignment="1">
      <alignment horizontal="center"/>
    </xf>
    <xf numFmtId="44" fontId="12" fillId="4" borderId="8" xfId="1" applyFont="1" applyFill="1" applyBorder="1" applyAlignment="1">
      <alignment horizontal="center" vertical="center"/>
    </xf>
    <xf numFmtId="44" fontId="12" fillId="4" borderId="15" xfId="1" applyFont="1" applyFill="1" applyBorder="1" applyAlignment="1">
      <alignment horizontal="center" vertical="center"/>
    </xf>
    <xf numFmtId="0" fontId="12" fillId="0" borderId="11" xfId="0" applyFont="1" applyBorder="1" applyAlignment="1">
      <alignment horizontal="center"/>
    </xf>
    <xf numFmtId="0" fontId="12" fillId="0" borderId="13" xfId="0" applyFont="1" applyBorder="1" applyAlignment="1">
      <alignment horizontal="center"/>
    </xf>
    <xf numFmtId="44" fontId="12" fillId="4" borderId="13" xfId="1" applyFont="1" applyFill="1" applyBorder="1" applyAlignment="1">
      <alignment horizontal="center" vertical="center"/>
    </xf>
    <xf numFmtId="44" fontId="12" fillId="4" borderId="16" xfId="1" applyFont="1" applyFill="1" applyBorder="1" applyAlignment="1">
      <alignment horizontal="center" vertical="center"/>
    </xf>
    <xf numFmtId="0" fontId="13" fillId="6" borderId="9" xfId="0" applyFont="1" applyFill="1" applyBorder="1" applyAlignment="1">
      <alignment horizontal="center"/>
    </xf>
    <xf numFmtId="0" fontId="13" fillId="6" borderId="10" xfId="0" applyFont="1" applyFill="1" applyBorder="1" applyAlignment="1">
      <alignment horizontal="center"/>
    </xf>
    <xf numFmtId="0" fontId="13" fillId="6" borderId="12" xfId="0" applyFont="1" applyFill="1" applyBorder="1" applyAlignment="1">
      <alignment horizontal="center"/>
    </xf>
    <xf numFmtId="0" fontId="13" fillId="6" borderId="8" xfId="0" applyFont="1" applyFill="1" applyBorder="1" applyAlignment="1">
      <alignment horizontal="center"/>
    </xf>
    <xf numFmtId="0" fontId="12" fillId="5" borderId="12" xfId="0" applyFont="1" applyFill="1" applyBorder="1" applyAlignment="1">
      <alignment horizontal="center"/>
    </xf>
    <xf numFmtId="0" fontId="12" fillId="5" borderId="8" xfId="0" applyFont="1" applyFill="1" applyBorder="1" applyAlignment="1">
      <alignment horizontal="center"/>
    </xf>
    <xf numFmtId="0" fontId="12" fillId="5" borderId="14" xfId="0" applyFont="1" applyFill="1" applyBorder="1" applyAlignment="1">
      <alignment horizontal="center"/>
    </xf>
    <xf numFmtId="0" fontId="12" fillId="5" borderId="15" xfId="0" applyFont="1" applyFill="1" applyBorder="1" applyAlignment="1">
      <alignment horizontal="center"/>
    </xf>
    <xf numFmtId="44" fontId="12" fillId="5" borderId="8" xfId="1" applyFont="1" applyFill="1" applyBorder="1" applyAlignment="1">
      <alignment horizontal="center"/>
    </xf>
    <xf numFmtId="44" fontId="12" fillId="5" borderId="15" xfId="1" applyFont="1" applyFill="1" applyBorder="1" applyAlignment="1">
      <alignment horizontal="center"/>
    </xf>
    <xf numFmtId="44" fontId="12" fillId="5" borderId="13" xfId="1" applyFont="1" applyFill="1" applyBorder="1" applyAlignment="1">
      <alignment horizontal="center"/>
    </xf>
    <xf numFmtId="44" fontId="12" fillId="5" borderId="16" xfId="1" applyFont="1" applyFill="1" applyBorder="1" applyAlignment="1">
      <alignment horizontal="center"/>
    </xf>
    <xf numFmtId="0" fontId="13" fillId="6" borderId="11" xfId="0" applyFont="1" applyFill="1" applyBorder="1" applyAlignment="1">
      <alignment horizontal="center"/>
    </xf>
    <xf numFmtId="0" fontId="13" fillId="6" borderId="13" xfId="0" applyFont="1" applyFill="1" applyBorder="1" applyAlignment="1">
      <alignment horizontal="center"/>
    </xf>
    <xf numFmtId="0" fontId="13" fillId="7" borderId="12" xfId="0" applyFont="1" applyFill="1" applyBorder="1" applyAlignment="1">
      <alignment horizontal="center"/>
    </xf>
    <xf numFmtId="0" fontId="13" fillId="7" borderId="8" xfId="0" applyFont="1" applyFill="1" applyBorder="1" applyAlignment="1">
      <alignment horizontal="center"/>
    </xf>
    <xf numFmtId="0" fontId="13" fillId="7" borderId="14" xfId="0" applyFont="1" applyFill="1" applyBorder="1" applyAlignment="1">
      <alignment horizontal="center"/>
    </xf>
    <xf numFmtId="0" fontId="13" fillId="7" borderId="15" xfId="0" applyFont="1" applyFill="1" applyBorder="1" applyAlignment="1">
      <alignment horizontal="center"/>
    </xf>
    <xf numFmtId="44" fontId="13" fillId="7" borderId="8" xfId="0" applyNumberFormat="1" applyFont="1" applyFill="1" applyBorder="1" applyAlignment="1">
      <alignment horizontal="center"/>
    </xf>
    <xf numFmtId="0" fontId="13" fillId="7" borderId="13" xfId="0" applyFont="1" applyFill="1" applyBorder="1" applyAlignment="1">
      <alignment horizontal="center"/>
    </xf>
    <xf numFmtId="0" fontId="13" fillId="7" borderId="16" xfId="0" applyFont="1" applyFill="1" applyBorder="1" applyAlignment="1">
      <alignment horizontal="center"/>
    </xf>
    <xf numFmtId="0" fontId="12" fillId="3" borderId="10" xfId="0" applyFont="1" applyFill="1" applyBorder="1" applyAlignment="1">
      <alignment horizontal="center"/>
    </xf>
    <xf numFmtId="0" fontId="12" fillId="3" borderId="11" xfId="0" applyFont="1" applyFill="1" applyBorder="1" applyAlignment="1">
      <alignment horizontal="center"/>
    </xf>
    <xf numFmtId="0" fontId="12" fillId="3" borderId="8" xfId="0" applyFont="1" applyFill="1" applyBorder="1" applyAlignment="1">
      <alignment horizontal="center"/>
    </xf>
    <xf numFmtId="0" fontId="12" fillId="3" borderId="13" xfId="0" applyFont="1" applyFill="1" applyBorder="1" applyAlignment="1">
      <alignment horizontal="center"/>
    </xf>
    <xf numFmtId="0" fontId="12" fillId="8" borderId="12" xfId="0" applyFont="1" applyFill="1" applyBorder="1" applyAlignment="1">
      <alignment horizontal="center"/>
    </xf>
    <xf numFmtId="0" fontId="12" fillId="8" borderId="8" xfId="0" applyFont="1" applyFill="1" applyBorder="1" applyAlignment="1">
      <alignment horizontal="center"/>
    </xf>
    <xf numFmtId="0" fontId="12" fillId="8" borderId="14" xfId="0" applyFont="1" applyFill="1" applyBorder="1" applyAlignment="1">
      <alignment horizontal="center"/>
    </xf>
    <xf numFmtId="0" fontId="12" fillId="8" borderId="15" xfId="0" applyFont="1" applyFill="1" applyBorder="1" applyAlignment="1">
      <alignment horizontal="center"/>
    </xf>
    <xf numFmtId="44" fontId="12" fillId="8" borderId="8" xfId="0" applyNumberFormat="1" applyFont="1" applyFill="1" applyBorder="1" applyAlignment="1">
      <alignment horizontal="center"/>
    </xf>
    <xf numFmtId="0" fontId="12" fillId="8" borderId="13" xfId="0" applyFont="1" applyFill="1" applyBorder="1" applyAlignment="1">
      <alignment horizontal="center"/>
    </xf>
    <xf numFmtId="0" fontId="12" fillId="8" borderId="16" xfId="0" applyFont="1" applyFill="1" applyBorder="1" applyAlignment="1">
      <alignment horizontal="center"/>
    </xf>
    <xf numFmtId="0" fontId="12" fillId="3" borderId="9" xfId="0" applyFont="1" applyFill="1" applyBorder="1" applyAlignment="1">
      <alignment horizontal="center"/>
    </xf>
    <xf numFmtId="0" fontId="12" fillId="3" borderId="12" xfId="0" applyFont="1" applyFill="1" applyBorder="1" applyAlignment="1">
      <alignment horizontal="center"/>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2">
    <cellStyle name="Měna" xfId="1" builtinId="4"/>
    <cellStyle name="Normální" xfId="0" builtinId="0"/>
  </cellStyles>
  <dxfs count="12">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3:AF31"/>
  <sheetViews>
    <sheetView tabSelected="1" zoomScale="84" zoomScaleNormal="84" workbookViewId="0">
      <selection activeCell="I19" sqref="I19"/>
    </sheetView>
  </sheetViews>
  <sheetFormatPr defaultRowHeight="12.75" x14ac:dyDescent="0.2"/>
  <sheetData>
    <row r="3" spans="3:27" ht="13.5" thickBot="1" x14ac:dyDescent="0.25"/>
    <row r="4" spans="3:27" x14ac:dyDescent="0.2">
      <c r="C4" s="45"/>
      <c r="D4" s="46"/>
      <c r="E4" s="46"/>
      <c r="F4" s="46"/>
      <c r="G4" s="46"/>
      <c r="H4" s="46" t="s">
        <v>64</v>
      </c>
      <c r="I4" s="46"/>
      <c r="J4" s="46"/>
      <c r="K4" s="46"/>
      <c r="L4" s="46"/>
      <c r="M4" s="46" t="s">
        <v>3</v>
      </c>
      <c r="N4" s="46"/>
      <c r="O4" s="46"/>
      <c r="P4" s="46"/>
      <c r="Q4" s="46"/>
      <c r="R4" s="46" t="s">
        <v>65</v>
      </c>
      <c r="S4" s="46"/>
      <c r="T4" s="46"/>
      <c r="U4" s="46"/>
      <c r="V4" s="55"/>
    </row>
    <row r="5" spans="3:27" x14ac:dyDescent="0.2">
      <c r="C5" s="47"/>
      <c r="D5" s="48"/>
      <c r="E5" s="48"/>
      <c r="F5" s="48"/>
      <c r="G5" s="48"/>
      <c r="H5" s="48"/>
      <c r="I5" s="48"/>
      <c r="J5" s="48"/>
      <c r="K5" s="48"/>
      <c r="L5" s="48"/>
      <c r="M5" s="48"/>
      <c r="N5" s="48"/>
      <c r="O5" s="48"/>
      <c r="P5" s="48"/>
      <c r="Q5" s="48"/>
      <c r="R5" s="48"/>
      <c r="S5" s="48"/>
      <c r="T5" s="48"/>
      <c r="U5" s="48"/>
      <c r="V5" s="56"/>
    </row>
    <row r="6" spans="3:27" x14ac:dyDescent="0.2">
      <c r="C6" s="49" t="s">
        <v>63</v>
      </c>
      <c r="D6" s="50"/>
      <c r="E6" s="50"/>
      <c r="F6" s="50"/>
      <c r="G6" s="50"/>
      <c r="H6" s="53">
        <f>SUM('Učebna Chemie'!I2:J2)</f>
        <v>0</v>
      </c>
      <c r="I6" s="53"/>
      <c r="J6" s="53"/>
      <c r="K6" s="53"/>
      <c r="L6" s="53"/>
      <c r="M6" s="53">
        <f>SUM('Učebna Chemie'!I3:J3)</f>
        <v>0</v>
      </c>
      <c r="N6" s="53"/>
      <c r="O6" s="53"/>
      <c r="P6" s="53"/>
      <c r="Q6" s="53"/>
      <c r="R6" s="53">
        <f>SUM('Učebna Chemie'!I4:J4)</f>
        <v>0</v>
      </c>
      <c r="S6" s="53"/>
      <c r="T6" s="53"/>
      <c r="U6" s="53"/>
      <c r="V6" s="57"/>
    </row>
    <row r="7" spans="3:27" ht="13.5" thickBot="1" x14ac:dyDescent="0.25">
      <c r="C7" s="51"/>
      <c r="D7" s="52"/>
      <c r="E7" s="52"/>
      <c r="F7" s="52"/>
      <c r="G7" s="52"/>
      <c r="H7" s="54"/>
      <c r="I7" s="54"/>
      <c r="J7" s="54"/>
      <c r="K7" s="54"/>
      <c r="L7" s="54"/>
      <c r="M7" s="54"/>
      <c r="N7" s="54"/>
      <c r="O7" s="54"/>
      <c r="P7" s="54"/>
      <c r="Q7" s="54"/>
      <c r="R7" s="54"/>
      <c r="S7" s="54"/>
      <c r="T7" s="54"/>
      <c r="U7" s="54"/>
      <c r="V7" s="58"/>
    </row>
    <row r="8" spans="3:27" ht="13.5" thickBot="1" x14ac:dyDescent="0.25"/>
    <row r="9" spans="3:27" x14ac:dyDescent="0.2">
      <c r="H9" s="59"/>
      <c r="I9" s="60"/>
      <c r="J9" s="60"/>
      <c r="K9" s="60"/>
      <c r="L9" s="60"/>
      <c r="M9" s="60" t="s">
        <v>64</v>
      </c>
      <c r="N9" s="60"/>
      <c r="O9" s="60"/>
      <c r="P9" s="60"/>
      <c r="Q9" s="60"/>
      <c r="R9" s="60" t="s">
        <v>3</v>
      </c>
      <c r="S9" s="60"/>
      <c r="T9" s="60"/>
      <c r="U9" s="60"/>
      <c r="V9" s="60"/>
      <c r="W9" s="60" t="s">
        <v>65</v>
      </c>
      <c r="X9" s="60"/>
      <c r="Y9" s="60"/>
      <c r="Z9" s="60"/>
      <c r="AA9" s="71"/>
    </row>
    <row r="10" spans="3:27" x14ac:dyDescent="0.2">
      <c r="H10" s="61"/>
      <c r="I10" s="62"/>
      <c r="J10" s="62"/>
      <c r="K10" s="62"/>
      <c r="L10" s="62"/>
      <c r="M10" s="62"/>
      <c r="N10" s="62"/>
      <c r="O10" s="62"/>
      <c r="P10" s="62"/>
      <c r="Q10" s="62"/>
      <c r="R10" s="62"/>
      <c r="S10" s="62"/>
      <c r="T10" s="62"/>
      <c r="U10" s="62"/>
      <c r="V10" s="62"/>
      <c r="W10" s="62"/>
      <c r="X10" s="62"/>
      <c r="Y10" s="62"/>
      <c r="Z10" s="62"/>
      <c r="AA10" s="72"/>
    </row>
    <row r="11" spans="3:27" x14ac:dyDescent="0.2">
      <c r="H11" s="73" t="s">
        <v>66</v>
      </c>
      <c r="I11" s="74"/>
      <c r="J11" s="74"/>
      <c r="K11" s="74"/>
      <c r="L11" s="74"/>
      <c r="M11" s="77">
        <f>SUM(H6:L7)</f>
        <v>0</v>
      </c>
      <c r="N11" s="74"/>
      <c r="O11" s="74"/>
      <c r="P11" s="74"/>
      <c r="Q11" s="74"/>
      <c r="R11" s="77">
        <f>SUM(M6:Q7)</f>
        <v>0</v>
      </c>
      <c r="S11" s="74"/>
      <c r="T11" s="74"/>
      <c r="U11" s="74"/>
      <c r="V11" s="74"/>
      <c r="W11" s="77">
        <f>SUM(R6:V7)</f>
        <v>0</v>
      </c>
      <c r="X11" s="74"/>
      <c r="Y11" s="74"/>
      <c r="Z11" s="74"/>
      <c r="AA11" s="78"/>
    </row>
    <row r="12" spans="3:27" ht="13.5" thickBot="1" x14ac:dyDescent="0.25">
      <c r="H12" s="75"/>
      <c r="I12" s="76"/>
      <c r="J12" s="76"/>
      <c r="K12" s="76"/>
      <c r="L12" s="76"/>
      <c r="M12" s="76"/>
      <c r="N12" s="76"/>
      <c r="O12" s="76"/>
      <c r="P12" s="76"/>
      <c r="Q12" s="76"/>
      <c r="R12" s="76"/>
      <c r="S12" s="76"/>
      <c r="T12" s="76"/>
      <c r="U12" s="76"/>
      <c r="V12" s="76"/>
      <c r="W12" s="76"/>
      <c r="X12" s="76"/>
      <c r="Y12" s="76"/>
      <c r="Z12" s="76"/>
      <c r="AA12" s="79"/>
    </row>
    <row r="22" spans="8:32" ht="13.5" thickBot="1" x14ac:dyDescent="0.25"/>
    <row r="23" spans="8:32" x14ac:dyDescent="0.2">
      <c r="H23" s="45"/>
      <c r="I23" s="46"/>
      <c r="J23" s="46"/>
      <c r="K23" s="46"/>
      <c r="L23" s="46"/>
      <c r="M23" s="46" t="s">
        <v>64</v>
      </c>
      <c r="N23" s="46"/>
      <c r="O23" s="46"/>
      <c r="P23" s="46"/>
      <c r="Q23" s="46"/>
      <c r="R23" s="46" t="s">
        <v>3</v>
      </c>
      <c r="S23" s="46"/>
      <c r="T23" s="46"/>
      <c r="U23" s="46"/>
      <c r="V23" s="46"/>
      <c r="W23" s="46" t="s">
        <v>65</v>
      </c>
      <c r="X23" s="46"/>
      <c r="Y23" s="46"/>
      <c r="Z23" s="46"/>
      <c r="AA23" s="55"/>
    </row>
    <row r="24" spans="8:32" x14ac:dyDescent="0.2">
      <c r="H24" s="47"/>
      <c r="I24" s="48"/>
      <c r="J24" s="48"/>
      <c r="K24" s="48"/>
      <c r="L24" s="48"/>
      <c r="M24" s="48"/>
      <c r="N24" s="48"/>
      <c r="O24" s="48"/>
      <c r="P24" s="48"/>
      <c r="Q24" s="48"/>
      <c r="R24" s="48"/>
      <c r="S24" s="48"/>
      <c r="T24" s="48"/>
      <c r="U24" s="48"/>
      <c r="V24" s="48"/>
      <c r="W24" s="48"/>
      <c r="X24" s="48"/>
      <c r="Y24" s="48"/>
      <c r="Z24" s="48"/>
      <c r="AA24" s="56"/>
    </row>
    <row r="25" spans="8:32" x14ac:dyDescent="0.2">
      <c r="H25" s="63" t="s">
        <v>60</v>
      </c>
      <c r="I25" s="64"/>
      <c r="J25" s="64"/>
      <c r="K25" s="64"/>
      <c r="L25" s="64"/>
      <c r="M25" s="67">
        <f>SUM(Digestoř!I2)</f>
        <v>0</v>
      </c>
      <c r="N25" s="67"/>
      <c r="O25" s="67"/>
      <c r="P25" s="67"/>
      <c r="Q25" s="67"/>
      <c r="R25" s="67">
        <f>SUM(Digestoř!I7)</f>
        <v>0</v>
      </c>
      <c r="S25" s="67"/>
      <c r="T25" s="67"/>
      <c r="U25" s="67"/>
      <c r="V25" s="67"/>
      <c r="W25" s="67">
        <f>SUM(Digestoř!I4)</f>
        <v>0</v>
      </c>
      <c r="X25" s="67"/>
      <c r="Y25" s="67"/>
      <c r="Z25" s="67"/>
      <c r="AA25" s="69"/>
    </row>
    <row r="26" spans="8:32" ht="13.5" thickBot="1" x14ac:dyDescent="0.25">
      <c r="H26" s="65"/>
      <c r="I26" s="66"/>
      <c r="J26" s="66"/>
      <c r="K26" s="66"/>
      <c r="L26" s="66"/>
      <c r="M26" s="68"/>
      <c r="N26" s="68"/>
      <c r="O26" s="68"/>
      <c r="P26" s="68"/>
      <c r="Q26" s="68"/>
      <c r="R26" s="68"/>
      <c r="S26" s="68"/>
      <c r="T26" s="68"/>
      <c r="U26" s="68"/>
      <c r="V26" s="68"/>
      <c r="W26" s="68"/>
      <c r="X26" s="68"/>
      <c r="Y26" s="68"/>
      <c r="Z26" s="68"/>
      <c r="AA26" s="70"/>
    </row>
    <row r="27" spans="8:32" ht="13.5" thickBot="1" x14ac:dyDescent="0.25"/>
    <row r="28" spans="8:32" x14ac:dyDescent="0.2">
      <c r="M28" s="91"/>
      <c r="N28" s="80"/>
      <c r="O28" s="80"/>
      <c r="P28" s="80"/>
      <c r="Q28" s="80"/>
      <c r="R28" s="80" t="s">
        <v>64</v>
      </c>
      <c r="S28" s="80"/>
      <c r="T28" s="80"/>
      <c r="U28" s="80"/>
      <c r="V28" s="80"/>
      <c r="W28" s="80" t="s">
        <v>3</v>
      </c>
      <c r="X28" s="80"/>
      <c r="Y28" s="80"/>
      <c r="Z28" s="80"/>
      <c r="AA28" s="80"/>
      <c r="AB28" s="80" t="s">
        <v>65</v>
      </c>
      <c r="AC28" s="80"/>
      <c r="AD28" s="80"/>
      <c r="AE28" s="80"/>
      <c r="AF28" s="81"/>
    </row>
    <row r="29" spans="8:32" x14ac:dyDescent="0.2">
      <c r="M29" s="92"/>
      <c r="N29" s="82"/>
      <c r="O29" s="82"/>
      <c r="P29" s="82"/>
      <c r="Q29" s="82"/>
      <c r="R29" s="82"/>
      <c r="S29" s="82"/>
      <c r="T29" s="82"/>
      <c r="U29" s="82"/>
      <c r="V29" s="82"/>
      <c r="W29" s="82"/>
      <c r="X29" s="82"/>
      <c r="Y29" s="82"/>
      <c r="Z29" s="82"/>
      <c r="AA29" s="82"/>
      <c r="AB29" s="82"/>
      <c r="AC29" s="82"/>
      <c r="AD29" s="82"/>
      <c r="AE29" s="82"/>
      <c r="AF29" s="83"/>
    </row>
    <row r="30" spans="8:32" x14ac:dyDescent="0.2">
      <c r="M30" s="84" t="s">
        <v>67</v>
      </c>
      <c r="N30" s="85"/>
      <c r="O30" s="85"/>
      <c r="P30" s="85"/>
      <c r="Q30" s="85"/>
      <c r="R30" s="88">
        <f>SUM(M25+M11)</f>
        <v>0</v>
      </c>
      <c r="S30" s="85"/>
      <c r="T30" s="85"/>
      <c r="U30" s="85"/>
      <c r="V30" s="85"/>
      <c r="W30" s="88">
        <f>R25+R11</f>
        <v>0</v>
      </c>
      <c r="X30" s="85"/>
      <c r="Y30" s="85"/>
      <c r="Z30" s="85"/>
      <c r="AA30" s="85"/>
      <c r="AB30" s="88">
        <f>W25+W11</f>
        <v>0</v>
      </c>
      <c r="AC30" s="85"/>
      <c r="AD30" s="85"/>
      <c r="AE30" s="85"/>
      <c r="AF30" s="89"/>
    </row>
    <row r="31" spans="8:32" ht="13.5" thickBot="1" x14ac:dyDescent="0.25">
      <c r="M31" s="86"/>
      <c r="N31" s="87"/>
      <c r="O31" s="87"/>
      <c r="P31" s="87"/>
      <c r="Q31" s="87"/>
      <c r="R31" s="87"/>
      <c r="S31" s="87"/>
      <c r="T31" s="87"/>
      <c r="U31" s="87"/>
      <c r="V31" s="87"/>
      <c r="W31" s="87"/>
      <c r="X31" s="87"/>
      <c r="Y31" s="87"/>
      <c r="Z31" s="87"/>
      <c r="AA31" s="87"/>
      <c r="AB31" s="87"/>
      <c r="AC31" s="87"/>
      <c r="AD31" s="87"/>
      <c r="AE31" s="87"/>
      <c r="AF31" s="90"/>
    </row>
  </sheetData>
  <mergeCells count="32">
    <mergeCell ref="AB28:AF29"/>
    <mergeCell ref="M30:Q31"/>
    <mergeCell ref="R30:V31"/>
    <mergeCell ref="W30:AA31"/>
    <mergeCell ref="AB30:AF31"/>
    <mergeCell ref="M28:Q29"/>
    <mergeCell ref="R28:V29"/>
    <mergeCell ref="W28:AA29"/>
    <mergeCell ref="H25:L26"/>
    <mergeCell ref="M25:Q26"/>
    <mergeCell ref="R25:V26"/>
    <mergeCell ref="W25:AA26"/>
    <mergeCell ref="W9:AA10"/>
    <mergeCell ref="H11:L12"/>
    <mergeCell ref="M11:Q12"/>
    <mergeCell ref="R11:V12"/>
    <mergeCell ref="W11:AA12"/>
    <mergeCell ref="H23:L24"/>
    <mergeCell ref="M23:Q24"/>
    <mergeCell ref="R23:V24"/>
    <mergeCell ref="W23:AA24"/>
    <mergeCell ref="R4:V5"/>
    <mergeCell ref="R6:V7"/>
    <mergeCell ref="H9:L10"/>
    <mergeCell ref="M9:Q10"/>
    <mergeCell ref="R9:V10"/>
    <mergeCell ref="C4:G5"/>
    <mergeCell ref="C6:G7"/>
    <mergeCell ref="H4:L5"/>
    <mergeCell ref="M4:Q5"/>
    <mergeCell ref="H6:L7"/>
    <mergeCell ref="M6:Q7"/>
  </mergeCells>
  <pageMargins left="0.7" right="0.7" top="0.78740157499999996" bottom="0.78740157499999996" header="0.3" footer="0.3"/>
  <pageSetup paperSize="9" scale="4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V38"/>
  <sheetViews>
    <sheetView workbookViewId="0"/>
  </sheetViews>
  <sheetFormatPr defaultRowHeight="20.25" x14ac:dyDescent="0.2"/>
  <cols>
    <col min="1" max="1" width="5.7109375" style="6" customWidth="1"/>
    <col min="2" max="2" width="5.5703125" style="5" customWidth="1"/>
    <col min="3" max="3" width="31.140625" style="5" customWidth="1"/>
    <col min="4" max="4" width="40.85546875" style="2" customWidth="1"/>
    <col min="5" max="5" width="118.7109375" style="2" customWidth="1"/>
    <col min="7" max="7" width="12.14062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x14ac:dyDescent="0.25">
      <c r="A1" s="6" t="s">
        <v>11</v>
      </c>
      <c r="B1" s="4"/>
      <c r="C1" s="4"/>
      <c r="D1" s="7"/>
      <c r="E1" s="7"/>
      <c r="G1" s="8"/>
      <c r="H1" s="8"/>
      <c r="I1" s="8"/>
      <c r="J1" s="11"/>
      <c r="K1" s="29"/>
      <c r="L1" s="29"/>
      <c r="M1" s="29"/>
      <c r="N1" s="29"/>
      <c r="O1" s="29"/>
      <c r="P1" s="29"/>
      <c r="Q1" s="29"/>
      <c r="R1" s="29"/>
      <c r="S1" s="29"/>
      <c r="T1" s="24"/>
      <c r="U1" s="24"/>
      <c r="V1" s="24"/>
    </row>
    <row r="2" spans="1:22" s="1" customFormat="1" x14ac:dyDescent="0.25">
      <c r="A2" s="6"/>
      <c r="B2" s="4"/>
      <c r="C2" s="4"/>
      <c r="D2" s="7"/>
      <c r="E2" s="6"/>
      <c r="F2" s="14" t="s">
        <v>0</v>
      </c>
      <c r="G2" s="32"/>
      <c r="H2" s="32"/>
      <c r="I2" s="93">
        <f>I7+I9+I11+I13+I15+I17+I19+I21+I23+I25+I27+I29+I31</f>
        <v>0</v>
      </c>
      <c r="J2" s="93"/>
      <c r="K2" s="29"/>
      <c r="L2" s="29"/>
      <c r="M2" s="29"/>
      <c r="N2" s="29"/>
      <c r="O2" s="29"/>
      <c r="P2" s="29"/>
      <c r="Q2" s="29"/>
      <c r="R2" s="29"/>
      <c r="S2" s="29"/>
      <c r="T2" s="24"/>
      <c r="U2" s="24"/>
      <c r="V2" s="24"/>
    </row>
    <row r="3" spans="1:22" s="1" customFormat="1" x14ac:dyDescent="0.25">
      <c r="A3" s="6"/>
      <c r="B3" s="4"/>
      <c r="C3" s="4"/>
      <c r="D3" s="7"/>
      <c r="E3" s="6"/>
      <c r="F3" s="15" t="s">
        <v>1</v>
      </c>
      <c r="G3" s="31"/>
      <c r="H3" s="31"/>
      <c r="I3" s="94">
        <f>I4-I2</f>
        <v>0</v>
      </c>
      <c r="J3" s="94"/>
      <c r="K3" s="29"/>
      <c r="L3" s="29"/>
      <c r="M3" s="29"/>
      <c r="N3" s="29"/>
      <c r="O3" s="29"/>
      <c r="P3" s="29"/>
      <c r="Q3" s="29"/>
      <c r="R3" s="29"/>
      <c r="S3" s="29"/>
      <c r="T3" s="24"/>
      <c r="U3" s="24"/>
      <c r="V3" s="24"/>
    </row>
    <row r="4" spans="1:22" s="1" customFormat="1" x14ac:dyDescent="0.25">
      <c r="A4" s="6"/>
      <c r="B4" s="4"/>
      <c r="C4" s="4"/>
      <c r="D4" s="7"/>
      <c r="E4" s="6"/>
      <c r="F4" s="16" t="s">
        <v>9</v>
      </c>
      <c r="G4" s="33"/>
      <c r="H4" s="33"/>
      <c r="I4" s="95">
        <f>J7+J9+J11+J13+J15+J17+J19+J21+J23+J25+J27+J29+J31</f>
        <v>0</v>
      </c>
      <c r="J4" s="95"/>
      <c r="K4" s="29"/>
      <c r="L4" s="29"/>
      <c r="M4" s="29"/>
      <c r="N4" s="29"/>
      <c r="O4" s="29"/>
      <c r="P4" s="29"/>
      <c r="Q4" s="29"/>
      <c r="R4" s="29"/>
      <c r="S4" s="29"/>
      <c r="T4" s="24"/>
      <c r="U4" s="24"/>
      <c r="V4" s="24"/>
    </row>
    <row r="5" spans="1:22" s="1" customFormat="1" x14ac:dyDescent="0.25">
      <c r="A5" s="6"/>
      <c r="B5" s="4"/>
      <c r="C5" s="4"/>
      <c r="D5" s="7"/>
      <c r="E5" s="6"/>
      <c r="J5" s="19"/>
      <c r="K5" s="29"/>
      <c r="L5" s="29"/>
      <c r="M5" s="29"/>
      <c r="N5" s="29"/>
      <c r="O5" s="29"/>
      <c r="P5" s="29"/>
      <c r="Q5" s="29"/>
      <c r="R5" s="29"/>
      <c r="S5" s="29"/>
      <c r="T5" s="24"/>
      <c r="U5" s="24"/>
      <c r="V5" s="24"/>
    </row>
    <row r="6" spans="1:22" s="28" customFormat="1" ht="39" x14ac:dyDescent="0.25">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x14ac:dyDescent="0.2">
      <c r="A7" s="21" t="s">
        <v>12</v>
      </c>
      <c r="B7" s="22" t="s">
        <v>13</v>
      </c>
      <c r="C7" s="9"/>
      <c r="D7" s="9"/>
      <c r="E7" s="9" t="s">
        <v>14</v>
      </c>
      <c r="F7" s="10">
        <v>1</v>
      </c>
      <c r="G7" s="18">
        <v>0</v>
      </c>
      <c r="H7" s="20">
        <v>0.21</v>
      </c>
      <c r="I7" s="18">
        <f>G7*F7</f>
        <v>0</v>
      </c>
      <c r="J7" s="34">
        <f>I7*1.21</f>
        <v>0</v>
      </c>
      <c r="K7" s="29">
        <v>23370</v>
      </c>
      <c r="L7" s="29">
        <v>28277.699999999997</v>
      </c>
      <c r="N7" s="29">
        <v>1</v>
      </c>
    </row>
    <row r="8" spans="1:22" ht="120" customHeight="1" x14ac:dyDescent="0.2">
      <c r="A8" s="21" t="s">
        <v>14</v>
      </c>
      <c r="B8" s="22"/>
      <c r="C8" s="9"/>
      <c r="D8" s="9" t="s">
        <v>13</v>
      </c>
      <c r="E8" s="9" t="s">
        <v>47</v>
      </c>
      <c r="F8" s="10"/>
      <c r="G8" s="18" t="s">
        <v>14</v>
      </c>
      <c r="H8" s="20" t="s">
        <v>14</v>
      </c>
      <c r="I8" s="18" t="s">
        <v>14</v>
      </c>
      <c r="J8" s="34" t="s">
        <v>14</v>
      </c>
      <c r="M8" s="29">
        <v>1</v>
      </c>
      <c r="O8" s="29">
        <v>1</v>
      </c>
      <c r="P8" s="29">
        <v>10770</v>
      </c>
      <c r="Q8" s="29" t="s">
        <v>15</v>
      </c>
      <c r="R8" s="29">
        <v>10770</v>
      </c>
      <c r="S8" s="29">
        <v>13031.699999999999</v>
      </c>
    </row>
    <row r="9" spans="1:22" x14ac:dyDescent="0.2">
      <c r="A9" s="21" t="s">
        <v>16</v>
      </c>
      <c r="B9" s="22" t="s">
        <v>17</v>
      </c>
      <c r="C9" s="9"/>
      <c r="D9" s="9"/>
      <c r="E9" s="9" t="s">
        <v>14</v>
      </c>
      <c r="F9" s="10">
        <v>1</v>
      </c>
      <c r="G9" s="18">
        <v>0</v>
      </c>
      <c r="H9" s="20">
        <v>0.21</v>
      </c>
      <c r="I9" s="18">
        <f>G9*F9</f>
        <v>0</v>
      </c>
      <c r="J9" s="34">
        <f>I9*1.21</f>
        <v>0</v>
      </c>
      <c r="K9" s="29">
        <v>66490</v>
      </c>
      <c r="L9" s="29">
        <v>80452.900000000009</v>
      </c>
      <c r="N9" s="29">
        <v>2</v>
      </c>
    </row>
    <row r="10" spans="1:22" ht="128.25" customHeight="1" x14ac:dyDescent="0.2">
      <c r="A10" s="21" t="s">
        <v>14</v>
      </c>
      <c r="B10" s="22"/>
      <c r="C10" s="9"/>
      <c r="D10" s="9" t="s">
        <v>17</v>
      </c>
      <c r="E10" s="9" t="s">
        <v>48</v>
      </c>
      <c r="F10" s="10"/>
      <c r="G10" s="18" t="s">
        <v>14</v>
      </c>
      <c r="H10" s="20" t="s">
        <v>14</v>
      </c>
      <c r="I10" s="18" t="s">
        <v>14</v>
      </c>
      <c r="J10" s="34" t="s">
        <v>14</v>
      </c>
      <c r="M10" s="29">
        <v>2</v>
      </c>
      <c r="O10" s="29">
        <v>1</v>
      </c>
      <c r="P10" s="29">
        <v>21380</v>
      </c>
      <c r="Q10" s="29" t="s">
        <v>15</v>
      </c>
      <c r="R10" s="29">
        <v>21380</v>
      </c>
      <c r="S10" s="29">
        <v>25869.8</v>
      </c>
    </row>
    <row r="11" spans="1:22" x14ac:dyDescent="0.2">
      <c r="A11" s="21" t="s">
        <v>18</v>
      </c>
      <c r="B11" s="22" t="s">
        <v>19</v>
      </c>
      <c r="C11" s="9"/>
      <c r="D11" s="9"/>
      <c r="E11" s="9" t="s">
        <v>14</v>
      </c>
      <c r="F11" s="10">
        <v>1</v>
      </c>
      <c r="G11" s="18">
        <v>0</v>
      </c>
      <c r="H11" s="20">
        <v>0.21</v>
      </c>
      <c r="I11" s="18">
        <f>G11*F11</f>
        <v>0</v>
      </c>
      <c r="J11" s="34">
        <f>I11*1.21</f>
        <v>0</v>
      </c>
      <c r="K11" s="29">
        <v>37910</v>
      </c>
      <c r="L11" s="29">
        <v>45871.100000000006</v>
      </c>
      <c r="N11" s="29">
        <v>3</v>
      </c>
    </row>
    <row r="12" spans="1:22" ht="122.25" customHeight="1" x14ac:dyDescent="0.2">
      <c r="A12" s="21" t="s">
        <v>14</v>
      </c>
      <c r="B12" s="22"/>
      <c r="C12" s="9"/>
      <c r="D12" s="9" t="s">
        <v>19</v>
      </c>
      <c r="E12" s="9" t="s">
        <v>49</v>
      </c>
      <c r="F12" s="10"/>
      <c r="G12" s="18" t="s">
        <v>14</v>
      </c>
      <c r="H12" s="20" t="s">
        <v>14</v>
      </c>
      <c r="I12" s="18" t="s">
        <v>14</v>
      </c>
      <c r="J12" s="34" t="s">
        <v>14</v>
      </c>
      <c r="M12" s="29">
        <v>3</v>
      </c>
      <c r="O12" s="29">
        <v>1</v>
      </c>
      <c r="P12" s="29">
        <v>12180</v>
      </c>
      <c r="Q12" s="29" t="s">
        <v>15</v>
      </c>
      <c r="R12" s="29">
        <v>12180</v>
      </c>
      <c r="S12" s="29">
        <v>14737.8</v>
      </c>
    </row>
    <row r="13" spans="1:22" x14ac:dyDescent="0.2">
      <c r="A13" s="21" t="s">
        <v>20</v>
      </c>
      <c r="B13" s="22" t="s">
        <v>21</v>
      </c>
      <c r="C13" s="9"/>
      <c r="D13" s="9"/>
      <c r="E13" s="9" t="s">
        <v>14</v>
      </c>
      <c r="F13" s="10">
        <v>1</v>
      </c>
      <c r="G13" s="18">
        <v>0</v>
      </c>
      <c r="H13" s="20">
        <v>0.21</v>
      </c>
      <c r="I13" s="18">
        <f>G13*F13</f>
        <v>0</v>
      </c>
      <c r="J13" s="34">
        <f>I13*1.21</f>
        <v>0</v>
      </c>
      <c r="K13" s="29">
        <v>2790</v>
      </c>
      <c r="L13" s="29">
        <v>3375.9</v>
      </c>
      <c r="N13" s="29">
        <v>4</v>
      </c>
    </row>
    <row r="14" spans="1:22" ht="25.5" x14ac:dyDescent="0.2">
      <c r="A14" s="21" t="s">
        <v>14</v>
      </c>
      <c r="B14" s="22"/>
      <c r="C14" s="9" t="s">
        <v>14</v>
      </c>
      <c r="D14" s="9" t="s">
        <v>22</v>
      </c>
      <c r="E14" s="9" t="s">
        <v>23</v>
      </c>
      <c r="F14" s="10"/>
      <c r="G14" s="18" t="s">
        <v>14</v>
      </c>
      <c r="H14" s="20" t="s">
        <v>14</v>
      </c>
      <c r="I14" s="18" t="s">
        <v>14</v>
      </c>
      <c r="J14" s="34" t="s">
        <v>14</v>
      </c>
      <c r="M14" s="29">
        <v>4</v>
      </c>
      <c r="O14" s="29">
        <v>1</v>
      </c>
      <c r="P14" s="29">
        <v>2790</v>
      </c>
      <c r="Q14" s="29" t="s">
        <v>15</v>
      </c>
      <c r="R14" s="29">
        <v>2790</v>
      </c>
      <c r="S14" s="29">
        <v>3375.9</v>
      </c>
    </row>
    <row r="15" spans="1:22" x14ac:dyDescent="0.2">
      <c r="A15" s="21" t="s">
        <v>24</v>
      </c>
      <c r="B15" s="22" t="s">
        <v>25</v>
      </c>
      <c r="C15" s="9"/>
      <c r="D15" s="9"/>
      <c r="E15" s="9" t="s">
        <v>14</v>
      </c>
      <c r="F15" s="10">
        <v>15</v>
      </c>
      <c r="G15" s="18">
        <v>0</v>
      </c>
      <c r="H15" s="20">
        <v>0.21</v>
      </c>
      <c r="I15" s="18">
        <f>G15*F15</f>
        <v>0</v>
      </c>
      <c r="J15" s="34">
        <f>I15*1.21</f>
        <v>0</v>
      </c>
      <c r="K15" s="29">
        <v>193800</v>
      </c>
      <c r="L15" s="29">
        <v>234498</v>
      </c>
      <c r="N15" s="29">
        <v>5</v>
      </c>
    </row>
    <row r="16" spans="1:22" ht="89.25" x14ac:dyDescent="0.2">
      <c r="A16" s="21" t="s">
        <v>14</v>
      </c>
      <c r="B16" s="22"/>
      <c r="C16" s="9"/>
      <c r="D16" s="9" t="s">
        <v>25</v>
      </c>
      <c r="E16" s="9" t="s">
        <v>70</v>
      </c>
      <c r="F16" s="10"/>
      <c r="G16" s="18" t="s">
        <v>14</v>
      </c>
      <c r="H16" s="20" t="s">
        <v>14</v>
      </c>
      <c r="I16" s="18" t="s">
        <v>14</v>
      </c>
      <c r="J16" s="34" t="s">
        <v>14</v>
      </c>
      <c r="M16" s="29">
        <v>5</v>
      </c>
      <c r="O16" s="29">
        <v>15</v>
      </c>
      <c r="P16" s="29">
        <v>11160</v>
      </c>
      <c r="Q16" s="29" t="s">
        <v>15</v>
      </c>
      <c r="R16" s="29">
        <v>167400</v>
      </c>
      <c r="S16" s="29">
        <v>202554</v>
      </c>
    </row>
    <row r="17" spans="1:19" x14ac:dyDescent="0.2">
      <c r="A17" s="21" t="s">
        <v>26</v>
      </c>
      <c r="B17" s="22" t="s">
        <v>27</v>
      </c>
      <c r="C17" s="9"/>
      <c r="D17" s="9"/>
      <c r="E17" s="9" t="s">
        <v>14</v>
      </c>
      <c r="F17" s="10">
        <v>30</v>
      </c>
      <c r="G17" s="18">
        <v>0</v>
      </c>
      <c r="H17" s="20">
        <v>0.21</v>
      </c>
      <c r="I17" s="18">
        <f>G17*F17</f>
        <v>0</v>
      </c>
      <c r="J17" s="34">
        <f>I17*1.21</f>
        <v>0</v>
      </c>
      <c r="K17" s="29">
        <v>56700</v>
      </c>
      <c r="L17" s="29">
        <v>68607</v>
      </c>
      <c r="N17" s="29">
        <v>6</v>
      </c>
    </row>
    <row r="18" spans="1:19" ht="25.5" x14ac:dyDescent="0.2">
      <c r="A18" s="21" t="s">
        <v>14</v>
      </c>
      <c r="B18" s="22"/>
      <c r="C18" s="9" t="s">
        <v>14</v>
      </c>
      <c r="D18" s="9" t="s">
        <v>27</v>
      </c>
      <c r="E18" s="9" t="s">
        <v>28</v>
      </c>
      <c r="F18" s="10"/>
      <c r="G18" s="18" t="s">
        <v>14</v>
      </c>
      <c r="H18" s="20" t="s">
        <v>14</v>
      </c>
      <c r="I18" s="18" t="s">
        <v>14</v>
      </c>
      <c r="J18" s="34" t="s">
        <v>14</v>
      </c>
      <c r="M18" s="29">
        <v>6</v>
      </c>
      <c r="O18" s="29">
        <v>30</v>
      </c>
      <c r="P18" s="29">
        <v>1890</v>
      </c>
      <c r="Q18" s="29" t="s">
        <v>15</v>
      </c>
      <c r="R18" s="29">
        <v>56700</v>
      </c>
      <c r="S18" s="29">
        <v>68607</v>
      </c>
    </row>
    <row r="19" spans="1:19" x14ac:dyDescent="0.2">
      <c r="A19" s="21" t="s">
        <v>29</v>
      </c>
      <c r="B19" s="22" t="s">
        <v>30</v>
      </c>
      <c r="C19" s="9"/>
      <c r="D19" s="9"/>
      <c r="E19" s="9" t="s">
        <v>14</v>
      </c>
      <c r="F19" s="10">
        <v>1</v>
      </c>
      <c r="G19" s="18">
        <v>0</v>
      </c>
      <c r="H19" s="20">
        <v>0.21</v>
      </c>
      <c r="I19" s="18">
        <f>G19*F19</f>
        <v>0</v>
      </c>
      <c r="J19" s="34">
        <f>I19*1.21</f>
        <v>0</v>
      </c>
      <c r="K19" s="29">
        <v>80100</v>
      </c>
      <c r="L19" s="29">
        <v>96921</v>
      </c>
      <c r="N19" s="29">
        <v>7</v>
      </c>
    </row>
    <row r="20" spans="1:19" ht="171" customHeight="1" x14ac:dyDescent="0.2">
      <c r="A20" s="21" t="s">
        <v>14</v>
      </c>
      <c r="B20" s="22"/>
      <c r="C20" s="9"/>
      <c r="D20" s="9" t="s">
        <v>31</v>
      </c>
      <c r="E20" s="9" t="s">
        <v>50</v>
      </c>
      <c r="F20" s="10"/>
      <c r="G20" s="18" t="s">
        <v>14</v>
      </c>
      <c r="H20" s="20" t="s">
        <v>14</v>
      </c>
      <c r="I20" s="18" t="s">
        <v>14</v>
      </c>
      <c r="J20" s="34" t="s">
        <v>14</v>
      </c>
      <c r="M20" s="29">
        <v>7</v>
      </c>
      <c r="O20" s="29">
        <v>2</v>
      </c>
      <c r="P20" s="29">
        <v>7350</v>
      </c>
      <c r="Q20" s="29" t="s">
        <v>15</v>
      </c>
      <c r="R20" s="29">
        <v>14700</v>
      </c>
      <c r="S20" s="29">
        <v>17787</v>
      </c>
    </row>
    <row r="21" spans="1:19" x14ac:dyDescent="0.2">
      <c r="A21" s="21" t="s">
        <v>32</v>
      </c>
      <c r="B21" s="22" t="s">
        <v>33</v>
      </c>
      <c r="C21" s="9"/>
      <c r="D21" s="9"/>
      <c r="E21" s="9" t="s">
        <v>14</v>
      </c>
      <c r="F21" s="10">
        <v>1</v>
      </c>
      <c r="G21" s="18">
        <v>0</v>
      </c>
      <c r="H21" s="20">
        <v>0.21</v>
      </c>
      <c r="I21" s="18">
        <f>G21*F21</f>
        <v>0</v>
      </c>
      <c r="J21" s="34">
        <f>I21*1.21</f>
        <v>0</v>
      </c>
      <c r="K21" s="29">
        <v>285130</v>
      </c>
      <c r="L21" s="29">
        <v>345007.3</v>
      </c>
      <c r="N21" s="29">
        <v>8</v>
      </c>
    </row>
    <row r="22" spans="1:19" ht="218.25" customHeight="1" x14ac:dyDescent="0.2">
      <c r="A22" s="21" t="s">
        <v>14</v>
      </c>
      <c r="B22" s="22"/>
      <c r="C22" s="9" t="s">
        <v>14</v>
      </c>
      <c r="D22" s="9" t="s">
        <v>33</v>
      </c>
      <c r="E22" s="9" t="s">
        <v>51</v>
      </c>
      <c r="F22" s="10"/>
      <c r="G22" s="18" t="s">
        <v>14</v>
      </c>
      <c r="H22" s="20" t="s">
        <v>14</v>
      </c>
      <c r="I22" s="18" t="s">
        <v>14</v>
      </c>
      <c r="J22" s="34" t="s">
        <v>14</v>
      </c>
      <c r="M22" s="29">
        <v>8</v>
      </c>
      <c r="O22" s="29">
        <v>2</v>
      </c>
      <c r="P22" s="29">
        <v>28350</v>
      </c>
      <c r="Q22" s="29" t="s">
        <v>15</v>
      </c>
      <c r="R22" s="29">
        <v>56700</v>
      </c>
      <c r="S22" s="29">
        <v>68607</v>
      </c>
    </row>
    <row r="23" spans="1:19" x14ac:dyDescent="0.2">
      <c r="A23" s="21" t="s">
        <v>34</v>
      </c>
      <c r="B23" s="22" t="s">
        <v>35</v>
      </c>
      <c r="C23" s="9"/>
      <c r="D23" s="9"/>
      <c r="E23" s="9" t="s">
        <v>14</v>
      </c>
      <c r="F23" s="10">
        <v>1</v>
      </c>
      <c r="G23" s="18">
        <v>0</v>
      </c>
      <c r="H23" s="20">
        <v>0.21</v>
      </c>
      <c r="I23" s="18">
        <f>G23*F23</f>
        <v>0</v>
      </c>
      <c r="J23" s="34">
        <f>I23*1.21</f>
        <v>0</v>
      </c>
      <c r="K23" s="29">
        <v>136870</v>
      </c>
      <c r="L23" s="29">
        <v>165612.70000000001</v>
      </c>
      <c r="N23" s="29">
        <v>9</v>
      </c>
    </row>
    <row r="24" spans="1:19" ht="318.75" x14ac:dyDescent="0.2">
      <c r="A24" s="21" t="s">
        <v>14</v>
      </c>
      <c r="B24" s="22"/>
      <c r="C24" s="9"/>
      <c r="D24" s="9" t="s">
        <v>35</v>
      </c>
      <c r="E24" s="9" t="s">
        <v>52</v>
      </c>
      <c r="F24" s="10"/>
      <c r="G24" s="18" t="s">
        <v>14</v>
      </c>
      <c r="H24" s="20" t="s">
        <v>14</v>
      </c>
      <c r="I24" s="18" t="s">
        <v>14</v>
      </c>
      <c r="J24" s="34" t="s">
        <v>14</v>
      </c>
      <c r="M24" s="29">
        <v>9</v>
      </c>
      <c r="O24" s="29">
        <v>1</v>
      </c>
      <c r="P24" s="29">
        <v>28350</v>
      </c>
      <c r="Q24" s="29" t="s">
        <v>15</v>
      </c>
      <c r="R24" s="29">
        <v>28350</v>
      </c>
      <c r="S24" s="29">
        <v>34303.5</v>
      </c>
    </row>
    <row r="25" spans="1:19" x14ac:dyDescent="0.2">
      <c r="A25" s="21" t="s">
        <v>36</v>
      </c>
      <c r="B25" s="22" t="s">
        <v>38</v>
      </c>
      <c r="C25" s="9"/>
      <c r="D25" s="9"/>
      <c r="E25" s="9" t="s">
        <v>14</v>
      </c>
      <c r="F25" s="10">
        <v>1</v>
      </c>
      <c r="G25" s="18">
        <v>0</v>
      </c>
      <c r="H25" s="20">
        <v>0.21</v>
      </c>
      <c r="I25" s="18">
        <f>G25*F25</f>
        <v>0</v>
      </c>
      <c r="J25" s="34">
        <f>I25*1.21</f>
        <v>0</v>
      </c>
      <c r="K25" s="29">
        <v>80800</v>
      </c>
      <c r="L25" s="29">
        <v>97768</v>
      </c>
      <c r="N25" s="29">
        <v>11</v>
      </c>
    </row>
    <row r="26" spans="1:19" ht="229.5" x14ac:dyDescent="0.2">
      <c r="A26" s="21" t="s">
        <v>14</v>
      </c>
      <c r="B26" s="22"/>
      <c r="C26" s="9" t="s">
        <v>14</v>
      </c>
      <c r="D26" s="9" t="s">
        <v>38</v>
      </c>
      <c r="E26" s="36" t="s">
        <v>53</v>
      </c>
      <c r="F26" s="10"/>
      <c r="G26" s="18" t="s">
        <v>14</v>
      </c>
      <c r="H26" s="20" t="s">
        <v>14</v>
      </c>
      <c r="I26" s="18" t="s">
        <v>14</v>
      </c>
      <c r="J26" s="34" t="s">
        <v>14</v>
      </c>
      <c r="M26" s="29">
        <v>11</v>
      </c>
      <c r="O26" s="29">
        <v>1</v>
      </c>
      <c r="P26" s="29">
        <v>80800</v>
      </c>
      <c r="Q26" s="29" t="s">
        <v>15</v>
      </c>
      <c r="R26" s="29">
        <v>80800</v>
      </c>
      <c r="S26" s="29">
        <v>97768</v>
      </c>
    </row>
    <row r="27" spans="1:19" x14ac:dyDescent="0.2">
      <c r="A27" s="21" t="s">
        <v>37</v>
      </c>
      <c r="B27" s="22" t="s">
        <v>40</v>
      </c>
      <c r="C27" s="9"/>
      <c r="D27" s="9"/>
      <c r="E27" s="9" t="s">
        <v>14</v>
      </c>
      <c r="F27" s="10">
        <v>1</v>
      </c>
      <c r="G27" s="18">
        <v>0</v>
      </c>
      <c r="H27" s="20">
        <v>0.21</v>
      </c>
      <c r="I27" s="18">
        <f>G27*F27</f>
        <v>0</v>
      </c>
      <c r="J27" s="34">
        <f>I27*1.21</f>
        <v>0</v>
      </c>
      <c r="K27" s="29">
        <v>2740</v>
      </c>
      <c r="L27" s="29">
        <v>3315.4</v>
      </c>
      <c r="N27" s="29">
        <v>12</v>
      </c>
    </row>
    <row r="28" spans="1:19" ht="127.5" x14ac:dyDescent="0.2">
      <c r="A28" s="21" t="s">
        <v>14</v>
      </c>
      <c r="B28" s="22"/>
      <c r="C28" s="9" t="s">
        <v>14</v>
      </c>
      <c r="D28" s="9" t="s">
        <v>41</v>
      </c>
      <c r="E28" s="9" t="s">
        <v>42</v>
      </c>
      <c r="F28" s="10"/>
      <c r="G28" s="18" t="s">
        <v>14</v>
      </c>
      <c r="H28" s="20" t="s">
        <v>14</v>
      </c>
      <c r="I28" s="18" t="s">
        <v>14</v>
      </c>
      <c r="J28" s="34" t="s">
        <v>14</v>
      </c>
      <c r="M28" s="29">
        <v>12</v>
      </c>
      <c r="O28" s="29">
        <v>1</v>
      </c>
      <c r="P28" s="29">
        <v>2740</v>
      </c>
      <c r="Q28" s="29" t="s">
        <v>15</v>
      </c>
      <c r="R28" s="29">
        <v>2740</v>
      </c>
      <c r="S28" s="29">
        <v>3315.4</v>
      </c>
    </row>
    <row r="29" spans="1:19" x14ac:dyDescent="0.2">
      <c r="A29" s="21" t="s">
        <v>39</v>
      </c>
      <c r="B29" s="22" t="s">
        <v>44</v>
      </c>
      <c r="C29" s="9"/>
      <c r="D29" s="9"/>
      <c r="E29" s="9" t="s">
        <v>14</v>
      </c>
      <c r="F29" s="10">
        <v>1</v>
      </c>
      <c r="G29" s="18">
        <v>0</v>
      </c>
      <c r="H29" s="20">
        <v>0.21</v>
      </c>
      <c r="I29" s="18">
        <f>G29*F29</f>
        <v>0</v>
      </c>
      <c r="J29" s="34">
        <f>I29*1.21</f>
        <v>0</v>
      </c>
      <c r="K29" s="29">
        <v>12400</v>
      </c>
      <c r="L29" s="29">
        <v>15004</v>
      </c>
      <c r="N29" s="29">
        <v>13</v>
      </c>
    </row>
    <row r="30" spans="1:19" ht="25.5" x14ac:dyDescent="0.2">
      <c r="A30" s="21" t="s">
        <v>14</v>
      </c>
      <c r="B30" s="22"/>
      <c r="C30" s="9" t="s">
        <v>14</v>
      </c>
      <c r="D30" s="9" t="s">
        <v>44</v>
      </c>
      <c r="E30" s="9" t="s">
        <v>45</v>
      </c>
      <c r="F30" s="10"/>
      <c r="G30" s="18" t="s">
        <v>14</v>
      </c>
      <c r="H30" s="20" t="s">
        <v>14</v>
      </c>
      <c r="I30" s="18" t="s">
        <v>14</v>
      </c>
      <c r="J30" s="34" t="s">
        <v>14</v>
      </c>
      <c r="M30" s="29">
        <v>13</v>
      </c>
      <c r="O30" s="29">
        <v>1</v>
      </c>
      <c r="P30" s="29">
        <v>12400</v>
      </c>
      <c r="Q30" s="29" t="s">
        <v>15</v>
      </c>
      <c r="R30" s="29">
        <v>12400</v>
      </c>
      <c r="S30" s="29">
        <v>15004</v>
      </c>
    </row>
    <row r="31" spans="1:19" x14ac:dyDescent="0.2">
      <c r="A31" s="21" t="s">
        <v>43</v>
      </c>
      <c r="B31" s="22" t="s">
        <v>46</v>
      </c>
      <c r="C31" s="9"/>
      <c r="D31" s="9"/>
      <c r="E31" s="9" t="s">
        <v>14</v>
      </c>
      <c r="F31" s="10">
        <v>1</v>
      </c>
      <c r="G31" s="18">
        <v>0</v>
      </c>
      <c r="H31" s="20">
        <v>0.21</v>
      </c>
      <c r="I31" s="18">
        <f>G31*F31</f>
        <v>0</v>
      </c>
      <c r="J31" s="34">
        <f>I31*1.21</f>
        <v>0</v>
      </c>
      <c r="K31" s="29">
        <v>68550</v>
      </c>
      <c r="L31" s="29">
        <v>82945.5</v>
      </c>
      <c r="N31" s="29">
        <v>14</v>
      </c>
    </row>
    <row r="32" spans="1:19" x14ac:dyDescent="0.2">
      <c r="A32" s="21" t="s">
        <v>14</v>
      </c>
      <c r="B32" s="22"/>
      <c r="C32" s="9" t="s">
        <v>14</v>
      </c>
      <c r="D32" s="36" t="s">
        <v>46</v>
      </c>
      <c r="E32" s="9"/>
      <c r="F32" s="10"/>
      <c r="G32" s="18" t="s">
        <v>14</v>
      </c>
      <c r="H32" s="20" t="s">
        <v>14</v>
      </c>
      <c r="I32" s="18" t="s">
        <v>14</v>
      </c>
      <c r="J32" s="34" t="s">
        <v>14</v>
      </c>
      <c r="M32" s="29">
        <v>14</v>
      </c>
      <c r="O32" s="29">
        <v>1</v>
      </c>
      <c r="P32" s="29">
        <v>18900</v>
      </c>
      <c r="Q32" s="29" t="s">
        <v>15</v>
      </c>
      <c r="R32" s="29">
        <v>18900</v>
      </c>
      <c r="S32" s="29">
        <v>22869</v>
      </c>
    </row>
    <row r="33" spans="1:10" ht="21" thickBot="1" x14ac:dyDescent="0.25">
      <c r="I33" s="18"/>
      <c r="J33" s="34"/>
    </row>
    <row r="34" spans="1:10" ht="98.25" customHeight="1" thickBot="1" x14ac:dyDescent="0.25">
      <c r="A34" s="37" t="s">
        <v>54</v>
      </c>
      <c r="B34" s="38"/>
      <c r="C34" s="38"/>
      <c r="D34" s="39"/>
      <c r="E34" s="40" t="s">
        <v>55</v>
      </c>
    </row>
    <row r="35" spans="1:10" ht="20.25" customHeight="1" thickBot="1" x14ac:dyDescent="0.25">
      <c r="A35" s="41"/>
      <c r="B35" s="42"/>
      <c r="C35" s="42"/>
      <c r="D35" s="43"/>
      <c r="E35" s="44"/>
      <c r="F35" s="3"/>
      <c r="G35" s="3"/>
      <c r="H35" s="3"/>
      <c r="I35" s="3"/>
    </row>
    <row r="36" spans="1:10" ht="256.5" customHeight="1" thickBot="1" x14ac:dyDescent="0.25">
      <c r="A36" s="37" t="s">
        <v>56</v>
      </c>
      <c r="B36" s="38"/>
      <c r="C36" s="38"/>
      <c r="D36" s="39"/>
      <c r="E36" s="40" t="s">
        <v>57</v>
      </c>
    </row>
    <row r="37" spans="1:10" ht="20.25" customHeight="1" thickBot="1" x14ac:dyDescent="0.25">
      <c r="A37" s="41"/>
      <c r="B37" s="42"/>
      <c r="C37" s="42"/>
      <c r="D37" s="43"/>
      <c r="E37" s="44"/>
      <c r="F37" s="3"/>
      <c r="G37" s="3"/>
      <c r="H37" s="3"/>
      <c r="I37" s="3"/>
    </row>
    <row r="38" spans="1:10" ht="146.25" customHeight="1" thickBot="1" x14ac:dyDescent="0.25">
      <c r="A38" s="37" t="s">
        <v>58</v>
      </c>
      <c r="B38" s="38"/>
      <c r="C38" s="38"/>
      <c r="D38" s="39"/>
      <c r="E38" s="40" t="s">
        <v>59</v>
      </c>
    </row>
  </sheetData>
  <mergeCells count="3">
    <mergeCell ref="I2:J2"/>
    <mergeCell ref="I3:J3"/>
    <mergeCell ref="I4:J4"/>
  </mergeCells>
  <conditionalFormatting sqref="A7:J32">
    <cfRule type="expression" dxfId="11" priority="61">
      <formula>$M7=0</formula>
    </cfRule>
    <cfRule type="cellIs" dxfId="10" priority="62" operator="equal">
      <formula>0</formula>
    </cfRule>
  </conditionalFormatting>
  <conditionalFormatting sqref="F7">
    <cfRule type="expression" dxfId="9" priority="43">
      <formula>$M7=0</formula>
    </cfRule>
    <cfRule type="cellIs" dxfId="8" priority="44" operator="equal">
      <formula>0</formula>
    </cfRule>
  </conditionalFormatting>
  <conditionalFormatting sqref="F7">
    <cfRule type="expression" dxfId="7" priority="41">
      <formula>$M7=0</formula>
    </cfRule>
    <cfRule type="cellIs" dxfId="6" priority="42" operator="equal">
      <formula>0</formula>
    </cfRule>
  </conditionalFormatting>
  <conditionalFormatting sqref="I33">
    <cfRule type="expression" dxfId="5" priority="3">
      <formula>$M33=0</formula>
    </cfRule>
    <cfRule type="cellIs" dxfId="4" priority="4" operator="equal">
      <formula>0</formula>
    </cfRule>
  </conditionalFormatting>
  <conditionalFormatting sqref="J33">
    <cfRule type="expression" dxfId="3" priority="1">
      <formula>$M33=0</formula>
    </cfRule>
    <cfRule type="cellIs" dxfId="2" priority="2" operator="equal">
      <formula>0</formula>
    </cfRule>
  </conditionalFormatting>
  <pageMargins left="0.47244094488188981" right="0.23622047244094491" top="0" bottom="0" header="0.31496062992125984" footer="0.31496062992125984"/>
  <pageSetup paperSize="9" scale="3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V10"/>
  <sheetViews>
    <sheetView workbookViewId="0"/>
  </sheetViews>
  <sheetFormatPr defaultRowHeight="20.25" x14ac:dyDescent="0.2"/>
  <cols>
    <col min="1" max="1" width="5.7109375" style="6" customWidth="1"/>
    <col min="2" max="2" width="5.5703125" style="5" customWidth="1"/>
    <col min="3" max="3" width="31.140625" style="5" customWidth="1"/>
    <col min="4" max="4" width="40.85546875" style="2" customWidth="1"/>
    <col min="5" max="5" width="57" style="2" customWidth="1"/>
    <col min="7" max="7" width="11.710937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x14ac:dyDescent="0.25">
      <c r="A1" s="6" t="s">
        <v>69</v>
      </c>
      <c r="B1" s="4"/>
      <c r="C1" s="4"/>
      <c r="D1" s="7"/>
      <c r="E1" s="7"/>
      <c r="G1" s="8"/>
      <c r="H1" s="8"/>
      <c r="I1" s="8"/>
      <c r="J1" s="11"/>
      <c r="K1" s="29"/>
      <c r="L1" s="29"/>
      <c r="M1" s="29"/>
      <c r="N1" s="29"/>
      <c r="O1" s="29"/>
      <c r="P1" s="29"/>
      <c r="Q1" s="29"/>
      <c r="R1" s="29"/>
      <c r="S1" s="29"/>
      <c r="T1" s="24"/>
      <c r="U1" s="24"/>
      <c r="V1" s="24"/>
    </row>
    <row r="2" spans="1:22" s="1" customFormat="1" x14ac:dyDescent="0.25">
      <c r="A2" s="6"/>
      <c r="B2" s="4"/>
      <c r="C2" s="4"/>
      <c r="D2" s="7"/>
      <c r="E2" s="6"/>
      <c r="F2" s="14" t="s">
        <v>0</v>
      </c>
      <c r="G2" s="32"/>
      <c r="H2" s="32"/>
      <c r="I2" s="93">
        <f>I7</f>
        <v>0</v>
      </c>
      <c r="J2" s="93"/>
      <c r="K2" s="29"/>
      <c r="L2" s="29"/>
      <c r="M2" s="29"/>
      <c r="N2" s="29"/>
      <c r="O2" s="29"/>
      <c r="P2" s="29"/>
      <c r="Q2" s="29"/>
      <c r="R2" s="29"/>
      <c r="S2" s="29"/>
      <c r="T2" s="24"/>
      <c r="U2" s="24"/>
      <c r="V2" s="24"/>
    </row>
    <row r="3" spans="1:22" s="1" customFormat="1" x14ac:dyDescent="0.25">
      <c r="A3" s="6"/>
      <c r="B3" s="4"/>
      <c r="C3" s="4"/>
      <c r="D3" s="7"/>
      <c r="E3" s="6"/>
      <c r="F3" s="15" t="s">
        <v>1</v>
      </c>
      <c r="G3" s="31"/>
      <c r="H3" s="31"/>
      <c r="I3" s="94">
        <f>I4-I2</f>
        <v>0</v>
      </c>
      <c r="J3" s="94"/>
      <c r="K3" s="29"/>
      <c r="L3" s="29"/>
      <c r="M3" s="29"/>
      <c r="N3" s="29"/>
      <c r="O3" s="29"/>
      <c r="P3" s="29"/>
      <c r="Q3" s="29"/>
      <c r="R3" s="29"/>
      <c r="S3" s="29"/>
      <c r="T3" s="24"/>
      <c r="U3" s="24"/>
      <c r="V3" s="24"/>
    </row>
    <row r="4" spans="1:22" s="1" customFormat="1" x14ac:dyDescent="0.25">
      <c r="A4" s="6"/>
      <c r="B4" s="4"/>
      <c r="C4" s="4"/>
      <c r="D4" s="7"/>
      <c r="E4" s="6"/>
      <c r="F4" s="16" t="s">
        <v>9</v>
      </c>
      <c r="G4" s="33"/>
      <c r="H4" s="33"/>
      <c r="I4" s="95">
        <f>J7</f>
        <v>0</v>
      </c>
      <c r="J4" s="95"/>
      <c r="K4" s="29"/>
      <c r="L4" s="29"/>
      <c r="M4" s="29"/>
      <c r="N4" s="29"/>
      <c r="O4" s="29"/>
      <c r="P4" s="29"/>
      <c r="Q4" s="29"/>
      <c r="R4" s="29"/>
      <c r="S4" s="29"/>
      <c r="T4" s="24"/>
      <c r="U4" s="24"/>
      <c r="V4" s="24"/>
    </row>
    <row r="5" spans="1:22" s="1" customFormat="1" x14ac:dyDescent="0.25">
      <c r="A5" s="6"/>
      <c r="B5" s="4"/>
      <c r="C5" s="4"/>
      <c r="D5" s="7"/>
      <c r="E5" s="6"/>
      <c r="J5" s="35"/>
      <c r="K5" s="29"/>
      <c r="L5" s="29"/>
      <c r="M5" s="29"/>
      <c r="N5" s="29"/>
      <c r="O5" s="29"/>
      <c r="P5" s="29"/>
      <c r="Q5" s="29"/>
      <c r="R5" s="29"/>
      <c r="S5" s="29"/>
      <c r="T5" s="24"/>
      <c r="U5" s="24"/>
      <c r="V5" s="24"/>
    </row>
    <row r="6" spans="1:22" s="28" customFormat="1" ht="39" x14ac:dyDescent="0.25">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x14ac:dyDescent="0.2">
      <c r="A7" s="21" t="s">
        <v>12</v>
      </c>
      <c r="B7" s="22" t="s">
        <v>68</v>
      </c>
      <c r="C7" s="9"/>
      <c r="D7" s="9"/>
      <c r="E7" s="9" t="s">
        <v>14</v>
      </c>
      <c r="F7" s="10">
        <v>1</v>
      </c>
      <c r="G7" s="18">
        <v>0</v>
      </c>
      <c r="H7" s="20">
        <v>0.21</v>
      </c>
      <c r="I7" s="18">
        <f>G7*F7</f>
        <v>0</v>
      </c>
      <c r="J7" s="34">
        <f>I7*1.21</f>
        <v>0</v>
      </c>
      <c r="K7" s="29">
        <v>128660</v>
      </c>
      <c r="L7" s="29">
        <v>155678.59999999998</v>
      </c>
      <c r="N7" s="29">
        <v>10</v>
      </c>
    </row>
    <row r="8" spans="1:22" ht="295.5" customHeight="1" x14ac:dyDescent="0.2">
      <c r="A8" s="21" t="s">
        <v>14</v>
      </c>
      <c r="B8" s="22"/>
      <c r="C8" s="9"/>
      <c r="D8" s="9" t="s">
        <v>61</v>
      </c>
      <c r="E8" s="9" t="s">
        <v>62</v>
      </c>
      <c r="F8" s="10"/>
      <c r="G8" s="18" t="s">
        <v>14</v>
      </c>
      <c r="H8" s="20" t="s">
        <v>14</v>
      </c>
      <c r="I8" s="18" t="s">
        <v>14</v>
      </c>
      <c r="J8" s="34" t="s">
        <v>14</v>
      </c>
      <c r="M8" s="29">
        <v>10</v>
      </c>
      <c r="O8" s="29">
        <v>1</v>
      </c>
      <c r="P8" s="29">
        <v>69900</v>
      </c>
      <c r="Q8" s="29" t="s">
        <v>15</v>
      </c>
      <c r="R8" s="29">
        <v>69900</v>
      </c>
      <c r="S8" s="29">
        <v>84579</v>
      </c>
    </row>
    <row r="9" spans="1:22" ht="21" thickBot="1" x14ac:dyDescent="0.25"/>
    <row r="10" spans="1:22" ht="21" thickBot="1" x14ac:dyDescent="0.25">
      <c r="A10" s="41"/>
      <c r="B10" s="42"/>
      <c r="C10" s="42"/>
      <c r="D10" s="43"/>
      <c r="E10" s="44"/>
      <c r="F10" s="3"/>
      <c r="G10" s="3"/>
      <c r="H10" s="3"/>
      <c r="I10" s="3"/>
    </row>
  </sheetData>
  <mergeCells count="3">
    <mergeCell ref="I2:J2"/>
    <mergeCell ref="I3:J3"/>
    <mergeCell ref="I4:J4"/>
  </mergeCells>
  <conditionalFormatting sqref="A7:J8">
    <cfRule type="expression" dxfId="1" priority="9">
      <formula>$M7=0</formula>
    </cfRule>
    <cfRule type="cellIs" dxfId="0" priority="10" operator="equal">
      <formula>0</formula>
    </cfRule>
  </conditionalFormatting>
  <pageMargins left="0.7" right="0.7" top="0.78740157499999996" bottom="0.78740157499999996" header="0.3" footer="0.3"/>
  <pageSetup paperSize="9" scale="38"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Celkem</vt:lpstr>
      <vt:lpstr>Učebna Chemie</vt:lpstr>
      <vt:lpstr>Digestoř</vt:lpstr>
      <vt:lpstr>'Učebna Chemie'!Oblast_tisku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2020-12-18T11:27:00Z</cp:lastPrinted>
  <dcterms:created xsi:type="dcterms:W3CDTF">2016-11-14T13:56:29Z</dcterms:created>
  <dcterms:modified xsi:type="dcterms:W3CDTF">2020-12-18T11:48:58Z</dcterms:modified>
</cp:coreProperties>
</file>